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5. 120-24 INSTRUMENTOS DEL SGC\1.SGC\G. DOCUMENTACIÓN\SIG - SISTEMAS\1. Estratégicos\DE\5\"/>
    </mc:Choice>
  </mc:AlternateContent>
  <bookViews>
    <workbookView xWindow="0" yWindow="0" windowWidth="19200" windowHeight="7050"/>
  </bookViews>
  <sheets>
    <sheet name="Formato" sheetId="9" r:id="rId1"/>
    <sheet name="INSTRUCCIONES" sheetId="15" r:id="rId2"/>
    <sheet name="Valoracion del indicador" sheetId="11" state="hidden" r:id="rId3"/>
    <sheet name="TABLAS" sheetId="4" state="hidden" r:id="rId4"/>
    <sheet name="PERIODO METAS DISTRITALES" sheetId="16" state="hidden" r:id="rId5"/>
    <sheet name="PERIODO METAS PROYECTOS DE INVE" sheetId="17" state="hidden" r:id="rId6"/>
    <sheet name="PERIODO PROCESOS" sheetId="7" state="hidden" r:id="rId7"/>
    <sheet name="PERIODO SISTEMA" sheetId="10" state="hidden" r:id="rId8"/>
    <sheet name="PERIODO POLITICA MIPG" sheetId="12" state="hidden" r:id="rId9"/>
    <sheet name="PERIODO FINANCIEROS" sheetId="18" state="hidden" r:id="rId10"/>
  </sheets>
  <externalReferences>
    <externalReference r:id="rId11"/>
    <externalReference r:id="rId12"/>
  </externalReferences>
  <definedNames>
    <definedName name="APLICACIÓN">'[1]Listas Nuevas'!$R$2:$R$4</definedName>
    <definedName name="_xlnm.Print_Area" localSheetId="0">Formato!$A$1:$O$73</definedName>
    <definedName name="_xlnm.Print_Area" localSheetId="2">'Valoracion del indicador'!$A$1:$C$32</definedName>
    <definedName name="CID">'[1]Listas Nuevas'!$AM$3:$AM$9</definedName>
    <definedName name="Contexto_Externo">'[1]Listas Nuevas'!$A$2:$A$8</definedName>
    <definedName name="Contexto_Interno">'[1]Listas Nuevas'!$B$2:$B$7</definedName>
    <definedName name="Contexto_Proceso">'[1]Listas Nuevas'!$C$2:$C$8</definedName>
    <definedName name="Control_Existente">[2]Listas!$F$3:$F$5</definedName>
    <definedName name="EJECUCIÓN">'[1]Listas Nuevas'!$T$2:$T$4</definedName>
    <definedName name="FRECUENCIA">'[1]Listas Nuevas'!$L$2:$L$6</definedName>
    <definedName name="PROCESO">'[1]Listas Nuevas'!$AR$3:$AR$23</definedName>
    <definedName name="Riesgo_de_Corrupción">'[1]Listas Nuevas'!$H$10:$J$10</definedName>
    <definedName name="Riesgo_General">'[1]Listas Nuevas'!$F$11:$J$11</definedName>
    <definedName name="TIPO_CONTROL">'[1]Listas Nuevas'!$P$2:$P$3</definedName>
    <definedName name="TIPO_RIESGO">'[1]Listas Nuevas'!#REF!</definedName>
    <definedName name="TIPOLOGÍA">'[1]Listas Nuevas'!$E$2:$E$11</definedName>
    <definedName name="_xlnm.Print_Titles" localSheetId="0">Formato!$1:$3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5" i="9" l="1"/>
  <c r="O42" i="9"/>
  <c r="M38" i="9"/>
  <c r="M40" i="9" s="1"/>
  <c r="L38" i="9"/>
  <c r="L41" i="9" s="1"/>
  <c r="L42" i="9" s="1"/>
  <c r="K38" i="9"/>
  <c r="K41" i="9" s="1"/>
  <c r="K42" i="9" s="1"/>
  <c r="J38" i="9"/>
  <c r="J41" i="9" s="1"/>
  <c r="J42" i="9" s="1"/>
  <c r="I38" i="9"/>
  <c r="I41" i="9" s="1"/>
  <c r="I42" i="9" s="1"/>
  <c r="H38" i="9"/>
  <c r="H40" i="9" s="1"/>
  <c r="G38" i="9"/>
  <c r="G40" i="9" s="1"/>
  <c r="F38" i="9"/>
  <c r="F40" i="9" s="1"/>
  <c r="E38" i="9"/>
  <c r="E40" i="9" s="1"/>
  <c r="D38" i="9"/>
  <c r="D40" i="9" s="1"/>
  <c r="C38" i="9"/>
  <c r="C41" i="9" s="1"/>
  <c r="C42" i="9" s="1"/>
  <c r="B38" i="9"/>
  <c r="B41" i="9" s="1"/>
  <c r="B42" i="9" s="1"/>
  <c r="L40" i="9" l="1"/>
  <c r="D41" i="9"/>
  <c r="D42" i="9" s="1"/>
  <c r="H41" i="9"/>
  <c r="H42" i="9" s="1"/>
  <c r="E41" i="9"/>
  <c r="E42" i="9" s="1"/>
  <c r="G41" i="9"/>
  <c r="G42" i="9" s="1"/>
  <c r="M41" i="9"/>
  <c r="M42" i="9" s="1"/>
  <c r="N38" i="9"/>
  <c r="N41" i="9" s="1"/>
  <c r="N42" i="9" s="1"/>
  <c r="I40" i="9"/>
  <c r="B40" i="9"/>
  <c r="J40" i="9"/>
  <c r="C40" i="9"/>
  <c r="K40" i="9"/>
  <c r="F41" i="9"/>
  <c r="F42" i="9" s="1"/>
  <c r="N40" i="9" l="1"/>
  <c r="D11" i="9"/>
  <c r="L31" i="9"/>
  <c r="J31" i="9"/>
  <c r="F31" i="9"/>
  <c r="A31" i="9"/>
  <c r="A3" i="11" l="1"/>
  <c r="E21" i="18" l="1"/>
  <c r="E24" i="17"/>
  <c r="E24" i="16"/>
  <c r="E21" i="12"/>
  <c r="C25" i="11"/>
  <c r="C24" i="11"/>
  <c r="C26" i="11" s="1"/>
  <c r="E8" i="10"/>
  <c r="E24" i="7"/>
  <c r="B33" i="9"/>
  <c r="M31" i="9"/>
</calcChain>
</file>

<file path=xl/sharedStrings.xml><?xml version="1.0" encoding="utf-8"?>
<sst xmlns="http://schemas.openxmlformats.org/spreadsheetml/2006/main" count="393" uniqueCount="295">
  <si>
    <t>PROCESO</t>
  </si>
  <si>
    <t>OBJETIVO DEL PROCESO</t>
  </si>
  <si>
    <t>OBJETIVO ESTRATEGICO ASOCIADO</t>
  </si>
  <si>
    <t>FACTOR CLAVE DE ÉXITO (FCE)</t>
  </si>
  <si>
    <t>CÓDIGO</t>
  </si>
  <si>
    <t xml:space="preserve">TIPO DE INDICADOR / VARIABLE (Naturaleza FCE) </t>
  </si>
  <si>
    <t>OBJETIVO DEL INDICADOR</t>
  </si>
  <si>
    <t>DEFINICION DE INDICADOR</t>
  </si>
  <si>
    <t>INTERPRETRACION DEL INDICADOR</t>
  </si>
  <si>
    <t>FORMULA DEL INDICADOR</t>
  </si>
  <si>
    <t>VARIABLE A (numerador)</t>
  </si>
  <si>
    <t>DESCRIPCIÓN DE LA VARIABLE A</t>
  </si>
  <si>
    <t>FORMULA DE CÁLCULO</t>
  </si>
  <si>
    <t>VARIABLE B (denominador)</t>
  </si>
  <si>
    <t>DESCRIPCIÓN DE LA VARIABLE B</t>
  </si>
  <si>
    <t>UNIDAD DE MEDIDA</t>
  </si>
  <si>
    <t>FRECUENCIA Y/O PERIORICIDAD DEL REPORTE</t>
  </si>
  <si>
    <t>FUENTE DE INFORMACIÓN PARA EL CALCULO</t>
  </si>
  <si>
    <t>ACTORES INTERESADOS EN EL RESULTADO</t>
  </si>
  <si>
    <t xml:space="preserve">LINEA BASE </t>
  </si>
  <si>
    <t>META</t>
  </si>
  <si>
    <t>VIGENCIA</t>
  </si>
  <si>
    <t>FECHA DE APROBACION</t>
  </si>
  <si>
    <t>VERSION</t>
  </si>
  <si>
    <t>TENDENCIA</t>
  </si>
  <si>
    <t>ACUMULADO / NO ACUMULADO</t>
  </si>
  <si>
    <t>CARGO RESPONSABLE DE LA TOMA DE DECISIONES</t>
  </si>
  <si>
    <t>OBSERVACIONES</t>
  </si>
  <si>
    <t>COMPORTAMIENTO DEL INDICADOR O VARIABLE - RANGOS Y/O LIMITES DE CUMPLIMENTO DE LA META</t>
  </si>
  <si>
    <t>SATISFACTORIO</t>
  </si>
  <si>
    <t>ACEPTABLE</t>
  </si>
  <si>
    <t xml:space="preserve">y </t>
  </si>
  <si>
    <t>DEFICIENTE</t>
  </si>
  <si>
    <t>AÑO</t>
  </si>
  <si>
    <t>Total / Acum</t>
  </si>
  <si>
    <t>PERIODO</t>
  </si>
  <si>
    <t>ENE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</si>
  <si>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</si>
  <si>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</si>
  <si>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</si>
  <si>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</si>
  <si>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</si>
  <si>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</si>
  <si>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</si>
  <si>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</si>
  <si>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</si>
  <si>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</si>
  <si>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DIC</t>
  </si>
  <si>
    <t>VARIABLE A</t>
  </si>
  <si>
    <t>VARIABLE B</t>
  </si>
  <si>
    <t>RESULTADO</t>
  </si>
  <si>
    <t>FECHA REPORTE</t>
  </si>
  <si>
    <t>CUMPLIMIENTO</t>
  </si>
  <si>
    <t>BRECHA</t>
  </si>
  <si>
    <t>INTERPRETACIÓN / ANÁLISIS DE RESULTADOS DE LA MEDICION</t>
  </si>
  <si>
    <t xml:space="preserve">LOGROS </t>
  </si>
  <si>
    <t>ACCIONES DE MEJORA TOMADAS EN EL PERIODO REPORTADO</t>
  </si>
  <si>
    <t>PERIODO 1</t>
  </si>
  <si>
    <t>PERIODO 2</t>
  </si>
  <si>
    <t>PERIODO 3</t>
  </si>
  <si>
    <t>PERIODO 4</t>
  </si>
  <si>
    <t>PERIODO 5</t>
  </si>
  <si>
    <t>PERIODO 6</t>
  </si>
  <si>
    <t>PERIODO 7</t>
  </si>
  <si>
    <t>PERIODO 8</t>
  </si>
  <si>
    <t>PERIODO 9</t>
  </si>
  <si>
    <t>PERIODO 10</t>
  </si>
  <si>
    <t>PERIODO 11</t>
  </si>
  <si>
    <t>PERIODO 12</t>
  </si>
  <si>
    <t>ITEM</t>
  </si>
  <si>
    <t>INTERPRETACIÓN / ANÁLISIS DE RESULTADOS DEL INDICADOR PARA EL PERÍODO</t>
  </si>
  <si>
    <t>ACCIONES TOMADAS EN EL PERIODO REPORTADO</t>
  </si>
  <si>
    <t>VALOR TOTAL</t>
  </si>
  <si>
    <t>Subsistema de Gestion de la Calidad</t>
  </si>
  <si>
    <t>Subsistema de Gestion Ambiental</t>
  </si>
  <si>
    <t>Subsistema de Gestion de Seguridad de la Informacion</t>
  </si>
  <si>
    <t>Subsistema de Control Interno</t>
  </si>
  <si>
    <t>Subsistema de Gestion Documental</t>
  </si>
  <si>
    <t>Subsistema de Gestion y Seguridad en el trabajo</t>
  </si>
  <si>
    <t>VALORACION DEL INDICADOR</t>
  </si>
  <si>
    <t>NOMBRE DEL INDICADOR</t>
  </si>
  <si>
    <t>Características del indicador</t>
  </si>
  <si>
    <t xml:space="preserve">Respuesta </t>
  </si>
  <si>
    <t>Si / No</t>
  </si>
  <si>
    <t>Existe pertinencia con el objetivo del procesos y sus productos esenciales</t>
  </si>
  <si>
    <t>Es desafiante, retador y comprometedor</t>
  </si>
  <si>
    <t>La obtención de la información para la elaboración del indicador es a un costo razonable.</t>
  </si>
  <si>
    <t>Permite identificar los distintos cambios de las variables a través del tiempo</t>
  </si>
  <si>
    <t>Es de fácil comprensión y libre de complejidades.</t>
  </si>
  <si>
    <t xml:space="preserve">Esta focalizado en factores críticos de éxito y susceptibles de corregir su desempeño </t>
  </si>
  <si>
    <t>Involucra en el proceso a todos los actores relevantes</t>
  </si>
  <si>
    <t>Es comprensible, tanto para quienes lo desarrollen, lo estudien o lo tomen como referencia, y evita interpretaciones ambiguas</t>
  </si>
  <si>
    <t>Es unico único y no repetitivo.</t>
  </si>
  <si>
    <t>Es digno de confianza independiente de quién realice la medición</t>
  </si>
  <si>
    <t>Los datos básicos para la construcción del indicador deben ser de fácil obtención sin restricciones de ningún tipo.</t>
  </si>
  <si>
    <t xml:space="preserve">Evalúa un aspecto específico único de la realidad, una dimensión particular de la gestión </t>
  </si>
  <si>
    <t xml:space="preserve">No esta condicionado a factores externos a la entidad, tales como la situación general del país o la actividad conexa de terceros (públicos o privados). </t>
  </si>
  <si>
    <t>Se puede generar en el periodo y frecuencia establecida, dependiendo del tipo de indicador y de la necesidad de su medición y difusión.</t>
  </si>
  <si>
    <t>Se refiere a los procesos y productos esenciales que desarrolla cada proceso</t>
  </si>
  <si>
    <t>Se facilita la recolección y procesamiento de la información para su reporte</t>
  </si>
  <si>
    <t>Su cálculo puedes estar adecuadamente soportado y ser documentado para su seguimiento y trazabilidad.</t>
  </si>
  <si>
    <t>Total preguntas afirmativas:</t>
  </si>
  <si>
    <t>Total preguntas negativas:</t>
  </si>
  <si>
    <t>VALORACION</t>
  </si>
  <si>
    <t>TABLA DE VALORACION DEL INDICADOR</t>
  </si>
  <si>
    <t xml:space="preserve">DEPENDENCIA </t>
  </si>
  <si>
    <t>NATURALEZA FCE</t>
  </si>
  <si>
    <t>PROCESOS</t>
  </si>
  <si>
    <t>PERÍODO DE LA MEDICIÓN</t>
  </si>
  <si>
    <t>EFICIENCIA</t>
  </si>
  <si>
    <t>Mensual</t>
  </si>
  <si>
    <t xml:space="preserve">EFICACIA </t>
  </si>
  <si>
    <t>Bimestral</t>
  </si>
  <si>
    <t>EFECTIVIDAD</t>
  </si>
  <si>
    <t>Trimestral</t>
  </si>
  <si>
    <t>Cuatrimestral</t>
  </si>
  <si>
    <t>Semestral</t>
  </si>
  <si>
    <t>Anual</t>
  </si>
  <si>
    <t>Entre:</t>
  </si>
  <si>
    <t>Direccionamiento Estratégico</t>
  </si>
  <si>
    <t>Administración y Gestión del Observatorio y la Política de Espacio Público de Bogotá</t>
  </si>
  <si>
    <t>Inventario General del Espacio Público y Bienes Fiscales</t>
  </si>
  <si>
    <t>Administración del Patrimonio Inmobiliario Distrital</t>
  </si>
  <si>
    <t>Defensa del Patrimonio Inmobiliario Distrital</t>
  </si>
  <si>
    <t>Gestión Documental</t>
  </si>
  <si>
    <t>Gestión de Recursos</t>
  </si>
  <si>
    <t>Gestión Jurídica</t>
  </si>
  <si>
    <t>Verificación y Mejoramiento Continuo</t>
  </si>
  <si>
    <t>Evaluación y Control</t>
  </si>
  <si>
    <t>Gestión Estratégica Del Talento Humano</t>
  </si>
  <si>
    <t>Integridad</t>
  </si>
  <si>
    <t>Planeación Institucional</t>
  </si>
  <si>
    <t>Gestión Presupuestal y Eficiencia del Gasto Público</t>
  </si>
  <si>
    <t xml:space="preserve">Fortalecimiento Organizacional y Simplificación de Procesos </t>
  </si>
  <si>
    <t>Gobierno Digital</t>
  </si>
  <si>
    <t>Seguridad Digital</t>
  </si>
  <si>
    <t>Defensa Jurídica</t>
  </si>
  <si>
    <t>Mejora Normativa</t>
  </si>
  <si>
    <t>Servicio al Ciudadano</t>
  </si>
  <si>
    <t>Racionalización de Trámites</t>
  </si>
  <si>
    <t>Participación Ciudadana en la Gestión Pública</t>
  </si>
  <si>
    <t>Transparencia, Acceso a la Información Pública y Lucha Contra la Corrupción</t>
  </si>
  <si>
    <t xml:space="preserve">Seguimiento y Evaluación del Desempeño Institucional </t>
  </si>
  <si>
    <t>Gestión Documental (Política de Archivos y Gestión Documental)</t>
  </si>
  <si>
    <t>Gestión de la información estadística</t>
  </si>
  <si>
    <t>Gestión del Conocimiento y la Innovación</t>
  </si>
  <si>
    <t>Control Interno</t>
  </si>
  <si>
    <t>SISTEMA</t>
  </si>
  <si>
    <t>POLITICA DE GESTIÓN Y DESEMPEÑO MIPG</t>
  </si>
  <si>
    <t>TIPO DE META</t>
  </si>
  <si>
    <t>ITEMS</t>
  </si>
  <si>
    <t>INSTRUCCIÓN</t>
  </si>
  <si>
    <t>1. IDENTIFICACIÓN  DEL INDICADOR</t>
  </si>
  <si>
    <t>Escoja el objetivo estratégico al que se encuentra asociado el indicador.</t>
  </si>
  <si>
    <t>NOMBRE DEL  INDICADOR</t>
  </si>
  <si>
    <t>Establezca el objetivo de la medición a realizar, señalando el para qué se establece el indicador y qué mide.</t>
  </si>
  <si>
    <t>LINEA BASE</t>
  </si>
  <si>
    <t>UNIDAD DE  MEDIDA</t>
  </si>
  <si>
    <t>Determine cada cuánto tiempo se debe hacer recolección de los datos para alimentar el indicador y escoja la opción que le convenga.</t>
  </si>
  <si>
    <t xml:space="preserve">Escoja la opción conveniente dependiendo si la meta se acumula o si es constante. </t>
  </si>
  <si>
    <t>Escriba la meta que se ha propuesto alcanzar en el periodo.</t>
  </si>
  <si>
    <t>METAS DISTRITALES</t>
  </si>
  <si>
    <t>247 - Incorporar 3.500.000 m2 de espacio público al inventario general de espacio público y bienes fiscales</t>
  </si>
  <si>
    <t>253 - Sanear y/o titular 1.500.000 m2 de bienes públicos</t>
  </si>
  <si>
    <t>243 - Desarrollar una (1) estrategia de pedagogía para promover la cultura ciudadana en el espacio público</t>
  </si>
  <si>
    <t>252 - Recuperar 1.000.000 de m2 de Espacio Público</t>
  </si>
  <si>
    <t>246 - Gestionar el 100% de las iniciativas públicas y/o privadas para la administración del patrimonio inmobiliario distrital y el espacio público</t>
  </si>
  <si>
    <t>527 - Implementar una (1) estrategia para fortalecer y modernizar la capacidad tecnológica del Sector Gobierno</t>
  </si>
  <si>
    <t>526 - Implementar una (1) estrategia para fortalecer la capacidad operativa y de gestión administrativa del Sector Gobierno</t>
  </si>
  <si>
    <t>528 - Implementar una (1) estrategia para la sostenibilidad y mejora de las dimensiones y políticas del MIPG en el Sector Gobierno</t>
  </si>
  <si>
    <t>METAS PROYECTOS DE INVERSIÓN</t>
  </si>
  <si>
    <t>7861 – 03 - Elaborar 12 documentos de investigación derivados de la batería de Indicadores de la Política Pública Distrital de Espacio Público y el Observatorio de espacio público</t>
  </si>
  <si>
    <t>7861 – 01 -Realizar el 100% de la actualización cartográfica y los documentos normativos y legales de los predios constitutivos del Espacio Público Distrital en el sistema de información, garantizando su interoperabilidad</t>
  </si>
  <si>
    <t>7861 – 02 - Elaborar el 100% de los documentos técnicos derivados de la identificación jurídica, urbanistica o catastral para la titulación y saneamiento de bienes públicos</t>
  </si>
  <si>
    <t>7838 – 01 - Realizar el 100% del diseño, formulación y estructuración de la Escuela de espacio público</t>
  </si>
  <si>
    <t>7838 – 02 - Realizar el 100% de las actividades necesarias para la administración, defensa y recuperación del patrimonio inmobiliario distrital y el espacio público a cargo del DADEP</t>
  </si>
  <si>
    <t>7838 – 04 - Realizar el 100% de los diagnósticos de los espacios públicos objeto de defensa, administración y sostenibilidad del patrimonio inmobiliario distrital a cargo del DADEP</t>
  </si>
  <si>
    <t>7838 – 03 - Gestionar el 100% de las iniciativas públicas y/o privadas para la administración del patrimonio inmobiliario distrital y el espacio público</t>
  </si>
  <si>
    <t>7876 – 01 - Establecer una (1)  Oficina de gestión de Proyectos Táctica</t>
  </si>
  <si>
    <t>7876 – 02 - Establecer el 100% de los procesos, políticas y guías que rigen la gobernabilidad de las TIC  basados en buenas prácticas</t>
  </si>
  <si>
    <t>7876 – 03 - Mantener el 90% de disponibilidad en los servicios críticos de la Entidad</t>
  </si>
  <si>
    <t>7876 – 04 - Prestar el 100% de los servicios de asesoría y consultoría a los proyectos e iniciativas que se apalacan en el uso de la tecnología de la entidad</t>
  </si>
  <si>
    <t>7877 – 01 - Formular un (1) plan estratégico para el fortalecimiento, la prevención y dinamización en materia jurídica, que incluya evaluación diagnóstica de la gestión jurídica del DADEP</t>
  </si>
  <si>
    <t>7877 – 02 - Realizar el 100% de acciones para el diseño, actualización, implementación, divulgación y seguimiento de instrumentos de planeación y gestión de la OAJ</t>
  </si>
  <si>
    <t>7877 – 03 - Garantizar el 100% de la contratación del talento humano necesario para atender los ejes funcionales de la OAJ</t>
  </si>
  <si>
    <t>7877 – 04 - Desarrollar un (1) programa de gestión del conocimiento jurídico basado en la herramienta de unificación conceptual, actualización  y consulta</t>
  </si>
  <si>
    <t>7877 – 05 - Implementar una (1) mesa de ayuda jurídica a las áreas misionales</t>
  </si>
  <si>
    <t>7862 – 02 - Adelantar el 100.00 % de las actividades programadas en el plan anual de auditoría, relacionadas con el Sistema de Control Interno y en articulación con la séptima dimensión</t>
  </si>
  <si>
    <t>7862 – 03 - Cumplir con el 100.00 % de las actividades de apoyo administrativo, financiero, ambiental, documental, archivo y de control disciplinario que fueron identificadas en el plan de trabajo para el año</t>
  </si>
  <si>
    <t>7862 – 04 - Desarrollar el 100.00 % de las actividades requeridas para el mejoramiento de la infraestructura física, dotacional y administrativa priorizadas en el diagnóstico de mantenimiento anual realizado</t>
  </si>
  <si>
    <t>7862 – 01 - Gestionar el 100.00 % del plan de sostenibilidad de MIPG en el marco de la normatividad legal vigente y los lineamientos expedidos por la Administración Distrital</t>
  </si>
  <si>
    <t>FINANCIEROS</t>
  </si>
  <si>
    <t>ANÁLISIS GENERAL DE LA VIGENCIA</t>
  </si>
  <si>
    <t>CLASE DE INDICADOR</t>
  </si>
  <si>
    <t>NOMBRE DEL PROYECTO DE INVERSIÓN</t>
  </si>
  <si>
    <t>NÚMERO DEL PROYECTO DE INVERSIÓN</t>
  </si>
  <si>
    <t>Gestión del Talento Humano</t>
  </si>
  <si>
    <t>Dirección</t>
  </si>
  <si>
    <t>Oficina Asesora de Planeación</t>
  </si>
  <si>
    <t>Oficina de Control Interno</t>
  </si>
  <si>
    <t>Subdirección de Registro Inmobiliario</t>
  </si>
  <si>
    <t>DEPENDENCIA</t>
  </si>
  <si>
    <t>INDICADOR DE GESTIÓN</t>
  </si>
  <si>
    <t>X</t>
  </si>
  <si>
    <t>INDICADOR DE GESTIÓN / INDICADOR DE PROYECTO DE INVERSIÓN</t>
  </si>
  <si>
    <t>NOMBRES, APELLIDOS Y CARGO DEL RESPONSABLE DE LA MEDICIÓN</t>
  </si>
  <si>
    <t>NOMBRES, APELLIDOS Y CARGO DEL RESPONSABLE DEL ANÁLISIS</t>
  </si>
  <si>
    <t>Escriba el objetivo del proceso al que pertenece.</t>
  </si>
  <si>
    <t>Escoja el proceso que será relacionado el indicador</t>
  </si>
  <si>
    <t>OBJETIVO ESTRATÉGICO ASOCIADO</t>
  </si>
  <si>
    <t>Escriba por que o para que es necesario el indicador, por ejemplo:
Es necesario su diligenciamiento para la identificación de la necesidad de la defensa del espacio público.</t>
  </si>
  <si>
    <t>Si seleccionó Clase de Indicador: Indicador de Proyecto de Inversión:
Escriba el número del proyecto al que pertenece el indicador.</t>
  </si>
  <si>
    <t>Si seleccionó Clase de Indicador: Indicador de Proyecto de Inversión:
Escriba el nombre del proyecto de inversión al que pertenece el indicador.</t>
  </si>
  <si>
    <t>Escriba el código asignado al indicador.
NOTA: Este código será establecido por la Oficina Asesora de Planeación para establecerlo en el Sistema de Gestión.</t>
  </si>
  <si>
    <t>Escoja el tipo de indicador que corresponda. Para saber la definición de cada uno de los tipos de indicadores, consulte Guía para la construcción y análisis de Indicadores de Gestión del Departamento Administrativo de la Función Pública.</t>
  </si>
  <si>
    <t>Describa que define el indicador o cual es el resultado esperado y lo que se busca obtener con este resultado, por ejemplo: 
Porcentaje de avance de las solicitudes de las demandas que busca garantizar la defensa del espacio público.</t>
  </si>
  <si>
    <t>2. IDENTIFICACIÓN  DEL INDICADOR</t>
  </si>
  <si>
    <t>1. GENERALIDADES DEL PROCESO</t>
  </si>
  <si>
    <t>2. IDENTIFICACION DEL INDICADOR</t>
  </si>
  <si>
    <t>3. INFORMACIÓN PARA LA MEDICIÓN DEL INDICADOR</t>
  </si>
  <si>
    <t>3.INFORMACIÓN PARA LA MEDICIÓN DEL INDICADOR</t>
  </si>
  <si>
    <t>Establezca la fórmula matemática utilizada para el cálculo del indicador y la descripción de las variables:
- VARIABLE A (numerador) - DESCRIPCIÓN DE LA VARIABLE A.
- VARIABLE B (denominador) - DESCRIPCIÓN DE LA VARIABLE B.</t>
  </si>
  <si>
    <t>Escriba el nombre(s), Apellidos y cargo del responsable del indicador</t>
  </si>
  <si>
    <t xml:space="preserve">Escriba el nombre(s), apellidos y cargo del responsable de analizar y reportar el indicador. </t>
  </si>
  <si>
    <t xml:space="preserve">Escriba los actores (procesos) a los cuales les interesa el resultado del indicador. </t>
  </si>
  <si>
    <t>Coloque la fecha (DD/MM/AAAA) de aprobación del indicador</t>
  </si>
  <si>
    <t>Coloque la versión a la que pertenece el indicador.</t>
  </si>
  <si>
    <t>Escriba la(s) fuente(s) de las cuales se obtiene la información para el cálculo del indicador, estas son dadas por personas, instituciones, grupos y/o documentos que contienen información a partir de la cual es posible extraer datos útiles para generar información evaluativo, por ejemplo: Listado de asistencia</t>
  </si>
  <si>
    <t>Escriba el cargo el cual es el responsable de la toma de las decisiones con los resultados obtenidos del indicador</t>
  </si>
  <si>
    <t>4. MEDICIÓN DEL INDICADOR</t>
  </si>
  <si>
    <t>Escriba los datos mensuales, semestrales, trimestrales o anuales que programa cumplir con el resultado de los indicadores.</t>
  </si>
  <si>
    <t>Escriba los datos obtenidos de la variable A establecido en la formulación del indicador.</t>
  </si>
  <si>
    <t>Escriba los datos obtenidos de la variable B establecido en la formulación del indicador.</t>
  </si>
  <si>
    <t>Escriba la fecha del reporte del indicador (DD/MM/AAAA).</t>
  </si>
  <si>
    <t>5. GRÁFICO DE LA MEDICIÓN</t>
  </si>
  <si>
    <t>6. INTERPRETACIÓN / ANÁLISIS DE RESULTADOS  Y ACCIONES TOMADAS EN EL PERIODO REPORTADO</t>
  </si>
  <si>
    <t>Escriba el análisis de los resultados obtenidos en el periodo analizado (justifique el resultado).</t>
  </si>
  <si>
    <t>Escriba los logros presentados con el resultado del indicador.</t>
  </si>
  <si>
    <t>Describa como se debe interpretar el indicador o como se debe leer para evitar interpretaciones erróneas, por ejemplo:
Se requiere que la medición refleje de manera ascendente el total de las demandas gestionadas frente al total de las demandas radicadas y programadas en la vigencia.</t>
  </si>
  <si>
    <t>Establezca la unidad con la cual se medirá el cumplimiento del indicador. Ejemplo: Porcentaje, Kilómetros etc.</t>
  </si>
  <si>
    <t xml:space="preserve">Si la entidad ya viene midiendo el indicador establecido, establezca la línea base con base en los resultados de anteriores vigencias. Si no, coloque N.A. </t>
  </si>
  <si>
    <t>Escoja la vigencia (año o años) en la cual va a llevar la medición o desarrollar el indicador.</t>
  </si>
  <si>
    <t>La grafica se generara automáticamente con el diligenciamiento de las variables del indicador formulado.</t>
  </si>
  <si>
    <t>El indicador debe mantener una estructura coherente. Esta se compone de dos elementos: i) el objeto a cuantificar y ii) la condición deseada del objeto. Adicionalmente, puede incluirse un tercer componente que incorpore elementos descriptivos. Ejemplo: Kilómetros de ejes viales principales recuperados, revitalizados y sostenidos.</t>
  </si>
  <si>
    <t>Escriba meses o años que aplica el periodo del indicador.</t>
  </si>
  <si>
    <r>
      <t xml:space="preserve">A * 100
</t>
    </r>
    <r>
      <rPr>
        <b/>
        <sz val="28"/>
        <color theme="1"/>
        <rFont val="Museo Sans 300"/>
        <family val="3"/>
      </rPr>
      <t xml:space="preserve">B     </t>
    </r>
  </si>
  <si>
    <t xml:space="preserve"> Indique la unidad de medida: Unidad con la que se mide el indicador: porcentaje, hectáreas, pesos, etc.</t>
  </si>
  <si>
    <t>Escoja la opción de la tendencia:  - Creciente.   - Decreciente.</t>
  </si>
  <si>
    <t>Escoja la opción si el resultado del indicador es:     - Acumulado.     - No Acumulado (constante).</t>
  </si>
  <si>
    <t>ACUMULADO/NOACUMULADO</t>
  </si>
  <si>
    <t>Escoja y seleccione con una (X) la clase de indicador al que pertenece:
- Indicador de Gestión.                 - Indicador de Proyecto de Inversión.</t>
  </si>
  <si>
    <r>
      <t xml:space="preserve">• Responder afirmativamente de 14 a 17 pregunta(s) genera una valoracion de </t>
    </r>
    <r>
      <rPr>
        <b/>
        <sz val="11"/>
        <color theme="1"/>
        <rFont val="Museo Sans 300"/>
        <family val="3"/>
      </rPr>
      <t>FUERTE</t>
    </r>
  </si>
  <si>
    <r>
      <t>• Responder afirmativamente de 13 a 10 preguntas genera un valoracion de</t>
    </r>
    <r>
      <rPr>
        <b/>
        <sz val="11"/>
        <color theme="1"/>
        <rFont val="Museo Sans 300"/>
        <family val="3"/>
      </rPr>
      <t xml:space="preserve"> MODERADO</t>
    </r>
  </si>
  <si>
    <r>
      <t xml:space="preserve">• Responder afirmativamente 9 o menos preguntas genera una valoracion de </t>
    </r>
    <r>
      <rPr>
        <b/>
        <sz val="11"/>
        <color theme="1"/>
        <rFont val="Museo Sans 300"/>
        <family val="3"/>
      </rPr>
      <t>DÉBIL</t>
    </r>
  </si>
  <si>
    <t>#</t>
  </si>
  <si>
    <t>INDICADOR PROYECTO DE INVERSIÓN</t>
  </si>
  <si>
    <t>y</t>
  </si>
  <si>
    <t>REGULAR</t>
  </si>
  <si>
    <t>Defina la acción de mejoramiento para obtener el cumplimiento de la meta total planteada por el indicador, si no cumplió la meta programada en cada medición del indicador:</t>
  </si>
  <si>
    <t>Atención a la Ciudadanía</t>
  </si>
  <si>
    <t>Control Interno Disciplinario</t>
  </si>
  <si>
    <t>Gestión de la Tecnología y la Información</t>
  </si>
  <si>
    <t xml:space="preserve">Direccionar la planificación y coordinar de manera integral la gestión de la entidad, garantizando el logro de compromisos distritales e institucionales. </t>
  </si>
  <si>
    <t>Concertar los esfuerzos y labores integrales de la entidad hacía la atención y satisfacción de la ciudadanía en los servicios prestados, con el conocimiento los derechos, características, necesidades y problemas de los ciudadanos, estos como grupos de valor y partes interesadas; trabajando en torno a los resultados de la satisfacción y evaluación permanentemente.</t>
  </si>
  <si>
    <t>Generar conocimiento sobre el espacio público de Bogotá a partir de la investigación, gestión, desarrollo tecnológico e innovación como sustento a la toma de decisiones a partir de su difusión e intercambio, y la implementación de la Política Pública de Espacio Público para optimizar su gestión integral.</t>
  </si>
  <si>
    <t>Mantener actualizada la información de las urbanizaciones predios y/o construcciones del inventario general del espacio público y bienes fiscales del Distrito Capital, asegurando la calidad y oportunidad de los datos cartográficos y alfanuméricos.</t>
  </si>
  <si>
    <t>Ejercer el manejo efectivo del Inventario General del espacio público y de bienes fiscales a cargo de la entidad, con el fin de incentivar su sostenibilidad.</t>
  </si>
  <si>
    <t>Contribuir con el mejoramiento, recuperación, defensa de espacio público y divulgación de normas sobre su buen uso, cuidado y protección, en articulación con las demás Entidades Distritales.</t>
  </si>
  <si>
    <t>Propiciar el fortalecimiento de las competencias del talento humano, a través de planes y programas, que propendan por el mejoramiento del desempeño laboral y la seguridad y salud en el trabajo, contando con personal idóneo y calificado que conlleven al cumplimiento de los objetivos institucionales.</t>
  </si>
  <si>
    <t>Fortalecer las capacidades tecnológicas del DADEP, mediante la aplicación de estrategias en la gestión de proyectos, diseño, desarrollo e implementación de sistemas de información, gestión y seguridad de la información, uso y apropiación de las herramientas tecnológicas y propendiendo por el correcto funcionamiento de los sistemas de información e infraestructura; contribuyendo así, en el cumplimiento de las metas y objetivos estratégicos de la entidad.</t>
  </si>
  <si>
    <t>Planificar, administrar y organizar la documentación producida por la Entidad, bajo las reglas y principios de la actividad archivística, facilitando el acceso a los usuarios internos y externos, gestionando la correspondencia, así como garantizado la preservación del patrimonio documental.</t>
  </si>
  <si>
    <t>Suministrar oportunamente los bienes y/o servicios que la entidad requiere para cumplir su misión.</t>
  </si>
  <si>
    <t>Asesorar a los diferentes procesos del Departamento Administrativo de la Defensoría del Espacio Público -DADEP- en el cumplimiento de requisitos legales, emitiendo actos administrativos y conceptos, así como ejercer la representación judicial y extrajudicial de la entidad encaminada a prevenir el daño antijurídico.</t>
  </si>
  <si>
    <t>Brindar acompañamiento a los diferentes procesos de la Entidad en la implementación de herramientas de autocontrol, gestión de riesgos y mejoramiento continuo, así como desarrollar las actividades de aseguramiento propias de la segunda línea de defensa del Modelo Integrado de Planeación y Gestión MIPG.</t>
  </si>
  <si>
    <t>Promover el mejoramiento continuo de los procesos, fomentando el autocontrol, el cumplimiento de la normatividad vigente y la transparencia, a través de evaluaciones, auditorías internas y seguimientos, agregando mayor valor y contribuyendo al logro de los objetivos de la Entidad</t>
  </si>
  <si>
    <t>Mitigar la generación de conductas de carácter disciplinario, a través de la cultura de la prevención; de llegarse a generar dicha conducta, a efectos de determinar la posible responsabilidad disciplinaria, se entrará a conocer, adelantar, investigar y fallar los procesos disciplinarios que surjan contra servidores públicos activos o retirados de la Entidad.</t>
  </si>
  <si>
    <t>1.Contribuir al incremento del uso, goce y disfrute del patrimonio inmobiliario distrital y el espacio público, con acceso universal a la ciudadanía.</t>
  </si>
  <si>
    <t>2.Aumentar  la oferta cuantitativa, cualitativa y la equidad territorial del patrimonio inmobiliario distrital y el espacio público.</t>
  </si>
  <si>
    <t>3.Mejorar la coordinación interinstitucional con todas las entidades que tienen competencia en materia de espacio público, así como la comunicación con los grupos de interés y de valor.</t>
  </si>
  <si>
    <t xml:space="preserve">4.Fortalecer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 </t>
  </si>
  <si>
    <t>Constante</t>
  </si>
  <si>
    <t>AUTORIZACIÓN</t>
  </si>
  <si>
    <t>CONTROL DE CAMBIOS</t>
  </si>
  <si>
    <t>VERSIÓN</t>
  </si>
  <si>
    <t>FECHA</t>
  </si>
  <si>
    <t>DESCRIPCIÓN DE LA MODIFICACIÓN</t>
  </si>
  <si>
    <t>Oficina de Control Disciplinario Interno</t>
  </si>
  <si>
    <t>Oficina Jurídica</t>
  </si>
  <si>
    <t>Oficina de Tecnologías de la Información y las Comunicaciones</t>
  </si>
  <si>
    <t>Oficina Asesora de Comunicaciones</t>
  </si>
  <si>
    <t>Subdirección de Gestión Inmobiliaria y del Espacio Público</t>
  </si>
  <si>
    <t>Subdirección de Gestión Corporativa</t>
  </si>
  <si>
    <t>Elaboró:
Nombres y Apellidos: xxxxxxxxxxxxxxxxx
Cargo: xxxxxxxxxxxxxxxxxxxxxxxxxxx</t>
  </si>
  <si>
    <t>Revisó:
Nombres y Apellidos: xxxxxxxxxxxxxxxxxxxxxx
Cargo:xxxxxxxxxxxxxxxxxxxxxxxx</t>
  </si>
  <si>
    <t>Aprobó: 
Nombres y Apellidos: xxxxxxxxxxxxxxxxxxx
Cargo: 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</si>
</sst>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(&quot;$&quot;\ * #,##0.00_);_(&quot;$&quot;\ * \(#,##0.00\);_(&quot;$&quot;\ * &quot;-&quot;??_);_(@_)"/>
    <numFmt numFmtId="167" formatCode="_ [$€-2]\ * #,##0.00_ ;_ [$€-2]\ * \-#,##0.00_ ;_ [$€-2]\ * &quot;-&quot;??_ "/>
    <numFmt numFmtId="168" formatCode="_ * #,##0.00_ ;_ * \-#,##0.00_ ;_ * &quot;-&quot;??_ ;_ @_ 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Museo Sans 500"/>
      <family val="3"/>
    </font>
    <font>
      <b/>
      <sz val="12"/>
      <color indexed="8"/>
      <name val="Museo Sans 500"/>
      <family val="3"/>
    </font>
    <font>
      <sz val="12"/>
      <color indexed="8"/>
      <name val="Museo Sans 500"/>
      <family val="3"/>
    </font>
    <font>
      <sz val="11"/>
      <color theme="1"/>
      <name val="Museo Sans 500"/>
      <family val="3"/>
    </font>
    <font>
      <b/>
      <sz val="12"/>
      <name val="Museo Sans 500"/>
      <family val="3"/>
    </font>
    <font>
      <sz val="12"/>
      <name val="Museo Sans 500"/>
      <family val="3"/>
    </font>
    <font>
      <b/>
      <sz val="12"/>
      <color theme="0"/>
      <name val="Museo Sans 500"/>
      <family val="3"/>
    </font>
    <font>
      <sz val="12"/>
      <color theme="1"/>
      <name val="Museo Sans 500"/>
      <family val="3"/>
    </font>
    <font>
      <b/>
      <sz val="12"/>
      <name val="Museo Sans 300"/>
      <family val="3"/>
    </font>
    <font>
      <sz val="12"/>
      <color theme="1"/>
      <name val="Museo Sans 300"/>
      <family val="3"/>
    </font>
    <font>
      <b/>
      <sz val="12"/>
      <color theme="1"/>
      <name val="Museo Sans 300"/>
      <family val="3"/>
    </font>
    <font>
      <sz val="12"/>
      <name val="Museo Sans 300"/>
      <family val="3"/>
    </font>
    <font>
      <b/>
      <u/>
      <sz val="28"/>
      <color theme="1"/>
      <name val="Museo Sans 300"/>
      <family val="3"/>
    </font>
    <font>
      <b/>
      <sz val="28"/>
      <color theme="1"/>
      <name val="Museo Sans 300"/>
      <family val="3"/>
    </font>
    <font>
      <b/>
      <sz val="11"/>
      <color theme="1"/>
      <name val="Museo Sans 300"/>
      <family val="3"/>
    </font>
    <font>
      <sz val="12"/>
      <color theme="0"/>
      <name val="Museo Sans Condensed"/>
    </font>
    <font>
      <sz val="14"/>
      <color theme="1"/>
      <name val="Museo Sans Condensed"/>
    </font>
    <font>
      <sz val="16"/>
      <color theme="0"/>
      <name val="Museo Sans Condensed"/>
    </font>
    <font>
      <b/>
      <sz val="11"/>
      <color theme="0"/>
      <name val="Museo Sans 300"/>
      <family val="3"/>
    </font>
    <font>
      <sz val="11"/>
      <name val="Museo Sans 300"/>
      <family val="3"/>
    </font>
    <font>
      <sz val="11"/>
      <name val="Museo Sans Condensed"/>
    </font>
    <font>
      <sz val="11"/>
      <color theme="1"/>
      <name val="Museo Sans 300"/>
      <family val="3"/>
    </font>
    <font>
      <b/>
      <sz val="14"/>
      <color theme="1"/>
      <name val="Museo Sans 300"/>
      <family val="3"/>
    </font>
    <font>
      <b/>
      <sz val="10"/>
      <color theme="0"/>
      <name val="Museo Sans 300"/>
      <family val="3"/>
    </font>
    <font>
      <sz val="12"/>
      <name val="Museo Sans Condensed"/>
    </font>
    <font>
      <b/>
      <sz val="14"/>
      <name val="Museo Sans Condensed"/>
    </font>
    <font>
      <b/>
      <sz val="14"/>
      <color theme="1"/>
      <name val="Museo Sans Condensed"/>
    </font>
    <font>
      <b/>
      <sz val="14"/>
      <color theme="0"/>
      <name val="Museo Sans Condensed"/>
    </font>
    <font>
      <b/>
      <sz val="12"/>
      <color theme="1"/>
      <name val="Museo Sans 500"/>
      <family val="3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Museo Sans Condensed"/>
    </font>
    <font>
      <sz val="14"/>
      <name val="Museo Sans Condensed"/>
    </font>
    <font>
      <sz val="10"/>
      <name val="Museo Sans Condensed"/>
    </font>
    <font>
      <u/>
      <sz val="11"/>
      <color theme="10"/>
      <name val="Calibri"/>
      <family val="2"/>
    </font>
    <font>
      <b/>
      <sz val="16"/>
      <color theme="0"/>
      <name val="Museo Sans Condensed"/>
    </font>
  </fonts>
  <fills count="16">
    <fill>
      <patternFill patternType="none"/>
    </fill>
    <fill>
      <patternFill patternType="gray125"/>
    </fill>
    <fill>
      <patternFill patternType="solid">
        <fgColor rgb="FFC6DC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A102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5" fillId="0" borderId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5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0" fillId="6" borderId="4" xfId="0" applyFill="1" applyBorder="1"/>
    <xf numFmtId="0" fontId="0" fillId="0" borderId="4" xfId="0" applyBorder="1"/>
    <xf numFmtId="0" fontId="0" fillId="0" borderId="0" xfId="0" applyAlignment="1"/>
    <xf numFmtId="0" fontId="0" fillId="0" borderId="5" xfId="0" applyFont="1" applyBorder="1"/>
    <xf numFmtId="0" fontId="0" fillId="0" borderId="6" xfId="0" applyBorder="1"/>
    <xf numFmtId="0" fontId="0" fillId="0" borderId="6" xfId="0" applyFont="1" applyBorder="1"/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0" fillId="9" borderId="5" xfId="0" applyFont="1" applyFill="1" applyBorder="1"/>
    <xf numFmtId="0" fontId="0" fillId="9" borderId="4" xfId="0" applyFill="1" applyBorder="1"/>
    <xf numFmtId="0" fontId="0" fillId="9" borderId="6" xfId="0" applyFill="1" applyBorder="1"/>
    <xf numFmtId="0" fontId="0" fillId="0" borderId="2" xfId="0" applyFont="1" applyBorder="1"/>
    <xf numFmtId="0" fontId="0" fillId="3" borderId="3" xfId="0" applyFont="1" applyFill="1" applyBorder="1" applyAlignment="1">
      <alignment vertical="center" wrapText="1"/>
    </xf>
    <xf numFmtId="0" fontId="0" fillId="0" borderId="8" xfId="0" applyBorder="1"/>
    <xf numFmtId="0" fontId="0" fillId="6" borderId="8" xfId="0" applyFill="1" applyBorder="1"/>
    <xf numFmtId="0" fontId="0" fillId="9" borderId="8" xfId="0" applyFill="1" applyBorder="1"/>
    <xf numFmtId="0" fontId="0" fillId="0" borderId="9" xfId="0" applyBorder="1"/>
    <xf numFmtId="0" fontId="0" fillId="9" borderId="9" xfId="0" applyFill="1" applyBorder="1"/>
    <xf numFmtId="0" fontId="0" fillId="0" borderId="10" xfId="0" applyBorder="1"/>
    <xf numFmtId="0" fontId="0" fillId="9" borderId="10" xfId="0" applyFill="1" applyBorder="1"/>
    <xf numFmtId="0" fontId="5" fillId="0" borderId="1" xfId="0" applyFont="1" applyBorder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/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" fontId="15" fillId="0" borderId="11" xfId="0" applyNumberFormat="1" applyFont="1" applyBorder="1" applyAlignment="1" applyProtection="1">
      <alignment wrapText="1"/>
      <protection locked="0"/>
    </xf>
    <xf numFmtId="164" fontId="16" fillId="0" borderId="11" xfId="1" applyNumberFormat="1" applyFont="1" applyBorder="1" applyAlignment="1" applyProtection="1">
      <alignment wrapText="1"/>
    </xf>
    <xf numFmtId="0" fontId="9" fillId="0" borderId="12" xfId="0" applyFont="1" applyBorder="1" applyAlignment="1" applyProtection="1">
      <alignment wrapText="1"/>
      <protection locked="0"/>
    </xf>
    <xf numFmtId="0" fontId="14" fillId="12" borderId="11" xfId="0" applyFont="1" applyFill="1" applyBorder="1" applyAlignment="1" applyProtection="1">
      <alignment horizontal="center" vertical="center" wrapText="1"/>
    </xf>
    <xf numFmtId="0" fontId="16" fillId="12" borderId="1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3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24" fillId="11" borderId="11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11" borderId="11" xfId="0" applyFont="1" applyFill="1" applyBorder="1" applyAlignment="1">
      <alignment wrapText="1"/>
    </xf>
    <xf numFmtId="165" fontId="28" fillId="0" borderId="11" xfId="2" applyNumberFormat="1" applyFont="1" applyBorder="1" applyAlignment="1">
      <alignment horizontal="center" wrapText="1"/>
    </xf>
    <xf numFmtId="165" fontId="28" fillId="0" borderId="11" xfId="2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6" fillId="12" borderId="11" xfId="0" applyFont="1" applyFill="1" applyBorder="1" applyAlignment="1" applyProtection="1">
      <alignment horizontal="center" wrapText="1"/>
      <protection locked="0"/>
    </xf>
    <xf numFmtId="0" fontId="5" fillId="0" borderId="3" xfId="0" applyFont="1" applyBorder="1"/>
    <xf numFmtId="0" fontId="5" fillId="0" borderId="0" xfId="0" applyFont="1" applyBorder="1"/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31" fillId="12" borderId="11" xfId="0" applyFont="1" applyFill="1" applyBorder="1" applyAlignment="1" applyProtection="1">
      <alignment horizontal="right" wrapText="1"/>
    </xf>
    <xf numFmtId="0" fontId="32" fillId="12" borderId="11" xfId="0" applyFont="1" applyFill="1" applyBorder="1" applyAlignment="1" applyProtection="1">
      <alignment horizontal="right" wrapText="1"/>
    </xf>
    <xf numFmtId="0" fontId="31" fillId="12" borderId="11" xfId="0" applyFont="1" applyFill="1" applyBorder="1" applyAlignment="1" applyProtection="1">
      <alignment horizontal="right" vertical="center" wrapText="1"/>
    </xf>
    <xf numFmtId="0" fontId="32" fillId="4" borderId="1" xfId="0" applyFont="1" applyFill="1" applyBorder="1" applyAlignment="1" applyProtection="1">
      <alignment horizontal="center" vertical="center" wrapText="1"/>
      <protection locked="0"/>
    </xf>
    <xf numFmtId="9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32" fillId="14" borderId="1" xfId="0" applyNumberFormat="1" applyFont="1" applyFill="1" applyBorder="1" applyAlignment="1" applyProtection="1">
      <alignment horizontal="center" vertical="center" wrapText="1"/>
      <protection locked="0"/>
    </xf>
    <xf numFmtId="164" fontId="3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14" borderId="1" xfId="0" applyFont="1" applyFill="1" applyBorder="1" applyAlignment="1" applyProtection="1">
      <alignment horizontal="center" vertical="center" wrapText="1"/>
      <protection locked="0"/>
    </xf>
    <xf numFmtId="9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 applyProtection="1">
      <alignment horizontal="center" vertical="center" wrapText="1"/>
      <protection locked="0"/>
    </xf>
    <xf numFmtId="0" fontId="33" fillId="10" borderId="2" xfId="0" applyFont="1" applyFill="1" applyBorder="1" applyAlignment="1" applyProtection="1">
      <alignment horizontal="center" vertical="center" wrapText="1"/>
      <protection locked="0"/>
    </xf>
    <xf numFmtId="164" fontId="33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34" fillId="10" borderId="3" xfId="0" applyFont="1" applyFill="1" applyBorder="1" applyAlignment="1" applyProtection="1">
      <alignment horizontal="center" vertical="center" wrapText="1"/>
      <protection locked="0"/>
    </xf>
    <xf numFmtId="14" fontId="15" fillId="0" borderId="11" xfId="0" applyNumberFormat="1" applyFont="1" applyBorder="1" applyAlignment="1" applyProtection="1">
      <alignment horizontal="center" wrapText="1"/>
      <protection locked="0"/>
    </xf>
    <xf numFmtId="0" fontId="16" fillId="12" borderId="11" xfId="1" applyNumberFormat="1" applyFont="1" applyFill="1" applyBorder="1" applyAlignment="1" applyProtection="1">
      <alignment wrapText="1"/>
    </xf>
    <xf numFmtId="164" fontId="16" fillId="7" borderId="11" xfId="1" applyNumberFormat="1" applyFont="1" applyFill="1" applyBorder="1" applyAlignment="1" applyProtection="1">
      <alignment wrapText="1"/>
      <protection locked="0"/>
    </xf>
    <xf numFmtId="164" fontId="16" fillId="12" borderId="11" xfId="1" applyNumberFormat="1" applyFont="1" applyFill="1" applyBorder="1" applyAlignment="1" applyProtection="1">
      <alignment wrapText="1"/>
    </xf>
    <xf numFmtId="164" fontId="15" fillId="0" borderId="11" xfId="0" applyNumberFormat="1" applyFont="1" applyBorder="1" applyAlignment="1">
      <alignment wrapText="1"/>
    </xf>
    <xf numFmtId="164" fontId="15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6" fillId="12" borderId="11" xfId="0" applyFont="1" applyFill="1" applyBorder="1" applyAlignment="1" applyProtection="1">
      <alignment horizontal="center" wrapText="1"/>
      <protection locked="0"/>
    </xf>
    <xf numFmtId="0" fontId="30" fillId="12" borderId="11" xfId="0" applyFont="1" applyFill="1" applyBorder="1" applyAlignment="1" applyProtection="1">
      <alignment horizontal="center" vertical="center" wrapText="1"/>
    </xf>
    <xf numFmtId="0" fontId="14" fillId="12" borderId="1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5" fillId="0" borderId="11" xfId="0" applyFont="1" applyFill="1" applyBorder="1" applyAlignment="1" applyProtection="1">
      <alignment horizont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33" fillId="15" borderId="17" xfId="0" applyFont="1" applyFill="1" applyBorder="1" applyAlignment="1">
      <alignment horizontal="center" vertical="center" wrapText="1"/>
    </xf>
    <xf numFmtId="0" fontId="33" fillId="15" borderId="0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 applyProtection="1">
      <alignment horizontal="center" vertical="center" wrapText="1"/>
    </xf>
    <xf numFmtId="0" fontId="14" fillId="12" borderId="18" xfId="0" applyFont="1" applyFill="1" applyBorder="1" applyAlignment="1" applyProtection="1">
      <alignment horizontal="center" vertical="center" wrapText="1"/>
    </xf>
    <xf numFmtId="0" fontId="14" fillId="12" borderId="16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0" fontId="16" fillId="12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6" fillId="12" borderId="11" xfId="0" applyFont="1" applyFill="1" applyBorder="1" applyAlignment="1" applyProtection="1">
      <alignment horizontal="center" vertical="center" wrapText="1"/>
    </xf>
    <xf numFmtId="0" fontId="42" fillId="11" borderId="14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42" fillId="11" borderId="11" xfId="0" applyFont="1" applyFill="1" applyBorder="1" applyAlignment="1" applyProtection="1">
      <alignment horizontal="center" vertical="center" wrapText="1"/>
    </xf>
    <xf numFmtId="0" fontId="16" fillId="12" borderId="11" xfId="0" applyFont="1" applyFill="1" applyBorder="1" applyAlignment="1" applyProtection="1">
      <alignment horizontal="left" vertical="center" wrapText="1"/>
      <protection locked="0"/>
    </xf>
    <xf numFmtId="0" fontId="32" fillId="5" borderId="1" xfId="0" applyFont="1" applyFill="1" applyBorder="1" applyAlignment="1" applyProtection="1">
      <alignment horizontal="center" vertical="center" wrapText="1"/>
      <protection locked="0"/>
    </xf>
    <xf numFmtId="0" fontId="33" fillId="10" borderId="1" xfId="0" applyFont="1" applyFill="1" applyBorder="1" applyAlignment="1" applyProtection="1">
      <alignment horizontal="center" vertical="center" wrapText="1"/>
      <protection locked="0"/>
    </xf>
    <xf numFmtId="0" fontId="31" fillId="12" borderId="11" xfId="0" applyFont="1" applyFill="1" applyBorder="1" applyAlignment="1" applyProtection="1">
      <alignment horizontal="right" vertical="center" wrapText="1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9" fontId="15" fillId="0" borderId="11" xfId="1" applyFont="1" applyBorder="1" applyAlignment="1" applyProtection="1">
      <alignment horizontal="center" wrapText="1"/>
      <protection locked="0"/>
    </xf>
    <xf numFmtId="164" fontId="16" fillId="0" borderId="15" xfId="1" applyNumberFormat="1" applyFont="1" applyBorder="1" applyAlignment="1" applyProtection="1">
      <alignment horizontal="center" wrapText="1"/>
    </xf>
    <xf numFmtId="164" fontId="16" fillId="0" borderId="16" xfId="1" applyNumberFormat="1" applyFont="1" applyBorder="1" applyAlignment="1" applyProtection="1">
      <alignment horizontal="center" wrapText="1"/>
    </xf>
    <xf numFmtId="164" fontId="15" fillId="0" borderId="11" xfId="0" applyNumberFormat="1" applyFont="1" applyBorder="1" applyAlignment="1">
      <alignment horizontal="center" wrapText="1"/>
    </xf>
    <xf numFmtId="164" fontId="15" fillId="0" borderId="11" xfId="0" applyNumberFormat="1" applyFont="1" applyBorder="1" applyAlignment="1" applyProtection="1">
      <alignment horizontal="center" vertical="center" wrapText="1"/>
      <protection locked="0"/>
    </xf>
    <xf numFmtId="164" fontId="16" fillId="12" borderId="11" xfId="1" applyNumberFormat="1" applyFont="1" applyFill="1" applyBorder="1" applyAlignment="1" applyProtection="1">
      <alignment horizontal="center" wrapText="1"/>
      <protection locked="0"/>
    </xf>
    <xf numFmtId="0" fontId="32" fillId="4" borderId="1" xfId="0" applyFont="1" applyFill="1" applyBorder="1" applyAlignment="1" applyProtection="1">
      <alignment horizontal="center" vertical="center" wrapText="1"/>
      <protection locked="0"/>
    </xf>
    <xf numFmtId="0" fontId="32" fillId="14" borderId="1" xfId="0" applyFont="1" applyFill="1" applyBorder="1" applyAlignment="1" applyProtection="1">
      <alignment horizontal="center" vertical="center" wrapText="1"/>
      <protection locked="0"/>
    </xf>
    <xf numFmtId="164" fontId="16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14" fillId="12" borderId="11" xfId="0" applyFont="1" applyFill="1" applyBorder="1" applyAlignment="1" applyProtection="1">
      <alignment horizontal="center" wrapText="1"/>
      <protection locked="0"/>
    </xf>
    <xf numFmtId="0" fontId="16" fillId="12" borderId="13" xfId="0" applyFont="1" applyFill="1" applyBorder="1" applyAlignment="1" applyProtection="1">
      <alignment horizontal="center" vertical="center" wrapText="1"/>
    </xf>
    <xf numFmtId="0" fontId="38" fillId="0" borderId="1" xfId="16" applyFont="1" applyBorder="1" applyAlignment="1">
      <alignment horizontal="left" vertical="top" wrapText="1"/>
    </xf>
    <xf numFmtId="0" fontId="12" fillId="12" borderId="11" xfId="0" applyFont="1" applyFill="1" applyBorder="1" applyAlignment="1" applyProtection="1">
      <alignment horizontal="center" vertical="center" wrapText="1"/>
      <protection locked="0"/>
    </xf>
    <xf numFmtId="0" fontId="21" fillId="11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wrapText="1"/>
    </xf>
    <xf numFmtId="0" fontId="23" fillId="11" borderId="11" xfId="0" applyFont="1" applyFill="1" applyBorder="1" applyAlignment="1">
      <alignment horizontal="center" vertical="center" wrapText="1"/>
    </xf>
    <xf numFmtId="0" fontId="29" fillId="11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left" vertical="center" wrapText="1"/>
    </xf>
    <xf numFmtId="0" fontId="24" fillId="11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horizontal="center" wrapText="1"/>
    </xf>
    <xf numFmtId="0" fontId="24" fillId="11" borderId="11" xfId="0" applyFont="1" applyFill="1" applyBorder="1" applyAlignment="1">
      <alignment horizontal="center" wrapText="1"/>
    </xf>
  </cellXfs>
  <cellStyles count="19">
    <cellStyle name="Euro" xfId="3"/>
    <cellStyle name="Hipervínculo 2" xfId="4"/>
    <cellStyle name="Hipervínculo 3" xfId="5"/>
    <cellStyle name="Millares" xfId="2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Registro Unico del Patrimonio Inmobiliari" xfId="16"/>
    <cellStyle name="Porcentaje" xfId="1" builtinId="5"/>
    <cellStyle name="Porcentaje 2" xfId="17"/>
    <cellStyle name="Porcentual 2" xfId="18"/>
  </cellStyles>
  <dxfs count="57"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Up">
          <bgColor theme="0" tint="-4.9989318521683403E-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Up">
          <bgColor theme="0" tint="-4.9989318521683403E-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AC1925"/>
      <color rgb="FFFFCCCC"/>
      <color rgb="FFC6DC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Formato!$A$38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Formato!$B$38:$M$38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A-4D38-A1CC-6E8C1B192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-1519658976"/>
        <c:axId val="-1712887792"/>
      </c:barChart>
      <c:lineChart>
        <c:grouping val="stacked"/>
        <c:varyColors val="0"/>
        <c:ser>
          <c:idx val="0"/>
          <c:order val="0"/>
          <c:tx>
            <c:strRef>
              <c:f>Formato!$A$35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Formato!$B$35:$M$35</c:f>
              <c:numCache>
                <c:formatCode>0.0%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A-4D38-A1CC-6E8C1B192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9658976"/>
        <c:axId val="-1712887792"/>
      </c:lineChart>
      <c:catAx>
        <c:axId val="-151965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2887792"/>
        <c:crosses val="autoZero"/>
        <c:auto val="1"/>
        <c:lblAlgn val="ctr"/>
        <c:lblOffset val="100"/>
        <c:noMultiLvlLbl val="0"/>
      </c:catAx>
      <c:valAx>
        <c:axId val="-171288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96589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319367</xdr:colOff>
      <xdr:row>43</xdr:row>
      <xdr:rowOff>101971</xdr:rowOff>
    </xdr:from>
    <xdr:to>
      <xdr:col>14</xdr:col>
      <xdr:colOff>918882</xdr:colOff>
      <xdr:row>54</xdr:row>
      <xdr:rowOff>246528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0136A9A-B08C-45E9-A42D-ADE60A005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2091</xdr:colOff>
      <xdr:row>0</xdr:row>
      <xdr:rowOff>56103</xdr:rowOff>
    </xdr:from>
    <xdr:to>
      <xdr:col>12</xdr:col>
      <xdr:colOff>802821</xdr:colOff>
      <xdr:row>3</xdr:row>
      <xdr:rowOff>3139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79722299-8AF7-46D5-B740-3C3371D8F811}"/>
            </a:ext>
          </a:extLst>
        </xdr:cNvPr>
        <xdr:cNvSpPr>
          <a:spLocks noChangeArrowheads="1"/>
        </xdr:cNvSpPr>
      </xdr:nvSpPr>
      <xdr:spPr bwMode="auto">
        <a:xfrm>
          <a:off x="1233991" y="56103"/>
          <a:ext cx="14351630" cy="1280536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AC192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3200" b="1" i="0" u="none" strike="noStrike" baseline="0">
              <a:solidFill>
                <a:srgbClr val="AC1925"/>
              </a:solidFill>
              <a:latin typeface="Museo Sans Condensed" panose="02000000000000000000" pitchFamily="2" charset="0"/>
              <a:ea typeface="+mn-ea"/>
              <a:cs typeface="+mn-cs"/>
            </a:rPr>
            <a:t>FORMATO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3200" b="1" i="0" u="none" strike="noStrike" baseline="0">
              <a:solidFill>
                <a:srgbClr val="AC1925"/>
              </a:solidFill>
              <a:latin typeface="Museo Sans Condensed" panose="02000000000000000000" pitchFamily="2" charset="0"/>
              <a:ea typeface="+mn-ea"/>
              <a:cs typeface="+mn-cs"/>
            </a:rPr>
            <a:t>HOJA DE VIDA DEL INDICADOR</a:t>
          </a:r>
        </a:p>
      </xdr:txBody>
    </xdr:sp>
    <xdr:clientData/>
  </xdr:twoCellAnchor>
  <xdr:twoCellAnchor editAs="oneCell">
    <xdr:from>
      <xdr:col>0</xdr:col>
      <xdr:colOff>43960</xdr:colOff>
      <xdr:row>0</xdr:row>
      <xdr:rowOff>1047</xdr:rowOff>
    </xdr:from>
    <xdr:to>
      <xdr:col>0</xdr:col>
      <xdr:colOff>1099037</xdr:colOff>
      <xdr:row>3</xdr:row>
      <xdr:rowOff>1225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C3987AB-3FCC-4235-A14D-2C8E242B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43960" y="1047"/>
          <a:ext cx="1055077" cy="129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879231</xdr:colOff>
      <xdr:row>0</xdr:row>
      <xdr:rowOff>58616</xdr:rowOff>
    </xdr:from>
    <xdr:to>
      <xdr:col>14</xdr:col>
      <xdr:colOff>1238992</xdr:colOff>
      <xdr:row>3</xdr:row>
      <xdr:rowOff>14654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C3ECF7F9-97A2-4AC8-B5AD-9B1FFB994C10}"/>
            </a:ext>
          </a:extLst>
        </xdr:cNvPr>
        <xdr:cNvGrpSpPr/>
      </xdr:nvGrpSpPr>
      <xdr:grpSpPr>
        <a:xfrm>
          <a:off x="15547731" y="58616"/>
          <a:ext cx="2791811" cy="1289538"/>
          <a:chOff x="9549558" y="257305"/>
          <a:chExt cx="1209932" cy="523720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EB66072D-8D45-48E5-ADDD-472CDA6C3D27}"/>
              </a:ext>
            </a:extLst>
          </xdr:cNvPr>
          <xdr:cNvSpPr txBox="1"/>
        </xdr:nvSpPr>
        <xdr:spPr>
          <a:xfrm>
            <a:off x="9549560" y="257305"/>
            <a:ext cx="470741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7BE82612-E570-41E4-B2A9-185D270543B5}"/>
              </a:ext>
            </a:extLst>
          </xdr:cNvPr>
          <xdr:cNvSpPr txBox="1"/>
        </xdr:nvSpPr>
        <xdr:spPr>
          <a:xfrm>
            <a:off x="9549558" y="398224"/>
            <a:ext cx="470741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F940C43E-E816-4DE7-BE2F-82677269DA99}"/>
              </a:ext>
            </a:extLst>
          </xdr:cNvPr>
          <xdr:cNvSpPr txBox="1"/>
        </xdr:nvSpPr>
        <xdr:spPr>
          <a:xfrm>
            <a:off x="9549558" y="547308"/>
            <a:ext cx="470741" cy="23360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C3D02DB9-AE69-47F0-8DEB-206AE4298D75}"/>
              </a:ext>
            </a:extLst>
          </xdr:cNvPr>
          <xdr:cNvSpPr txBox="1"/>
        </xdr:nvSpPr>
        <xdr:spPr>
          <a:xfrm>
            <a:off x="10020300" y="257305"/>
            <a:ext cx="739184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127-FORDE-06</a:t>
            </a:r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9A514338-AF09-4476-9C34-71585186E07E}"/>
              </a:ext>
            </a:extLst>
          </xdr:cNvPr>
          <xdr:cNvSpPr txBox="1"/>
        </xdr:nvSpPr>
        <xdr:spPr>
          <a:xfrm>
            <a:off x="10020303" y="398223"/>
            <a:ext cx="739184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5</a:t>
            </a:r>
          </a:p>
        </xdr:txBody>
      </xdr:sp>
      <xdr:sp macro="" textlink="">
        <xdr:nvSpPr>
          <xdr:cNvPr id="15" name="CuadroTexto 14">
            <a:extLst>
              <a:ext uri="{FF2B5EF4-FFF2-40B4-BE49-F238E27FC236}">
                <a16:creationId xmlns:a16="http://schemas.microsoft.com/office/drawing/2014/main" id="{9000B532-D69E-46EF-A402-41D50C248815}"/>
              </a:ext>
            </a:extLst>
          </xdr:cNvPr>
          <xdr:cNvSpPr txBox="1"/>
        </xdr:nvSpPr>
        <xdr:spPr>
          <a:xfrm>
            <a:off x="10020306" y="548687"/>
            <a:ext cx="739184" cy="23233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26/10/2020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876299</xdr:colOff>
      <xdr:row>0</xdr:row>
      <xdr:rowOff>59138</xdr:rowOff>
    </xdr:from>
    <xdr:to>
      <xdr:col>2</xdr:col>
      <xdr:colOff>0</xdr:colOff>
      <xdr:row>0</xdr:row>
      <xdr:rowOff>895350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5E04F494-AFC9-417F-8973-7712C5F76912}"/>
            </a:ext>
          </a:extLst>
        </xdr:cNvPr>
        <xdr:cNvSpPr>
          <a:spLocks noChangeArrowheads="1"/>
        </xdr:cNvSpPr>
      </xdr:nvSpPr>
      <xdr:spPr bwMode="auto">
        <a:xfrm>
          <a:off x="876299" y="59138"/>
          <a:ext cx="10267951" cy="836212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AC192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200" b="0" i="0" u="none" strike="noStrike" baseline="0">
              <a:solidFill>
                <a:srgbClr val="AC1925"/>
              </a:solidFill>
              <a:latin typeface="Museo Sans Condensed" panose="02000000000000000000" pitchFamily="2" charset="0"/>
              <a:ea typeface="+mn-ea"/>
              <a:cs typeface="+mn-cs"/>
            </a:rPr>
            <a:t>INSTRUCCIONES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200" b="0" i="0" u="none" strike="noStrike" baseline="0">
              <a:solidFill>
                <a:srgbClr val="AC1925"/>
              </a:solidFill>
              <a:latin typeface="Museo Sans Condensed" panose="02000000000000000000" pitchFamily="2" charset="0"/>
              <a:ea typeface="+mn-ea"/>
              <a:cs typeface="+mn-cs"/>
            </a:rPr>
            <a:t>FORMATO </a:t>
          </a:r>
          <a:r>
            <a:rPr lang="es-CO" sz="2200" b="1" i="0" u="none" strike="noStrike" baseline="0">
              <a:solidFill>
                <a:srgbClr val="AC1925"/>
              </a:solidFill>
              <a:latin typeface="Museo Sans Condensed" panose="02000000000000000000" pitchFamily="2" charset="0"/>
              <a:ea typeface="+mn-ea"/>
              <a:cs typeface="+mn-cs"/>
            </a:rPr>
            <a:t>HOJA DE VIDA DEL INDICADOR</a:t>
          </a:r>
        </a:p>
      </xdr:txBody>
    </xdr:sp>
    <xdr:clientData/>
  </xdr:twoCellAnchor>
  <xdr:twoCellAnchor editAs="oneCell">
    <xdr:from>
      <xdr:col>0</xdr:col>
      <xdr:colOff>56032</xdr:colOff>
      <xdr:row>0</xdr:row>
      <xdr:rowOff>0</xdr:rowOff>
    </xdr:from>
    <xdr:to>
      <xdr:col>0</xdr:col>
      <xdr:colOff>781050</xdr:colOff>
      <xdr:row>0</xdr:row>
      <xdr:rowOff>920453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1F51716-DAAF-4CCB-A687-6BAB28B2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56032" y="0"/>
          <a:ext cx="725018" cy="920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30-%20Documentos%20de%20apoyo\0.%20SIG\00.%20CONTROL%20ENTREGABLES\2019\Riesgos\Aprobados%20-%202019\6.%20HOJA%20DE%20TRABAJO%20RIESGOS%20ETAPA%20JUDICIAL%20DAE%20-%201608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stituciondetierras-my.sharepoint.com/personal/angelo_diaz_restituciondetierras_gov_co/Documents/Riesgos/RD-EJ%20MAPA%20DE%20RIESGOS%20APROBADO%20(19-05-2017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O PROCESO"/>
      <sheetName val="Listas Nuevas"/>
      <sheetName val="Mapa de Riesgos"/>
      <sheetName val="MATRIZ DE CALIFICACIÓN"/>
      <sheetName val="Impacto Corrupcion"/>
      <sheetName val="Evaluación Diseño Control"/>
      <sheetName val="Autoseguimientos"/>
      <sheetName val="Hoja1"/>
      <sheetName val="Evalua Control"/>
    </sheetNames>
    <sheetDataSet>
      <sheetData sheetId="0"/>
      <sheetData sheetId="1">
        <row r="2">
          <cell r="A2" t="str">
            <v>Políticos</v>
          </cell>
          <cell r="B2" t="str">
            <v>Financieros</v>
          </cell>
          <cell r="C2" t="str">
            <v>Diseño del proceso</v>
          </cell>
          <cell r="E2" t="str">
            <v>Riesgo_Estratégico</v>
          </cell>
          <cell r="L2" t="str">
            <v>5. Se espera que el evento ocurra en la mayoría de las circunstancias
Orientador (Más de 1 vez al año)</v>
          </cell>
          <cell r="P2" t="str">
            <v>PREVENTIVOS</v>
          </cell>
          <cell r="R2" t="str">
            <v>Nivel Central</v>
          </cell>
          <cell r="T2" t="str">
            <v>FUERTE</v>
          </cell>
        </row>
        <row r="3">
          <cell r="A3" t="str">
            <v>Económicos y financieros</v>
          </cell>
          <cell r="B3" t="str">
            <v>Personal</v>
          </cell>
          <cell r="C3" t="str">
            <v>Interacciones con otros procesos</v>
          </cell>
          <cell r="E3" t="str">
            <v>Riesgo_Gerencial</v>
          </cell>
          <cell r="L3" t="str">
            <v>4. El evento probablemente ocurrirá en la mayoría de las circunstancias
Orientador (Al menos de 1 vez en el último año)</v>
          </cell>
          <cell r="P3" t="str">
            <v>DETECTIVOS</v>
          </cell>
          <cell r="R3" t="str">
            <v>Nivel Territorial</v>
          </cell>
          <cell r="T3" t="str">
            <v>MODERADO</v>
          </cell>
          <cell r="AM3" t="str">
            <v>Confidencialidad</v>
          </cell>
          <cell r="AR3" t="str">
            <v>ARTICULACIÓN INTERINSTITUCIONAL</v>
          </cell>
        </row>
        <row r="4">
          <cell r="A4" t="str">
            <v>Sociales y culturales</v>
          </cell>
          <cell r="B4" t="str">
            <v>Procesos</v>
          </cell>
          <cell r="C4" t="str">
            <v>Transversalidad</v>
          </cell>
          <cell r="E4" t="str">
            <v>Riesgo_Operativo</v>
          </cell>
          <cell r="L4" t="str">
            <v>3. El evento podría ocurrir en algún momento
Orientador (Al menos de 1 vez en los últimos 2 años)</v>
          </cell>
          <cell r="R4" t="str">
            <v>Nivel Central y Territorial</v>
          </cell>
          <cell r="T4" t="str">
            <v>DÉBIL</v>
          </cell>
          <cell r="AM4" t="str">
            <v>Integridad</v>
          </cell>
          <cell r="AR4" t="str">
            <v>ATENCIÓN A LA CIUDADANÍA</v>
          </cell>
        </row>
        <row r="5">
          <cell r="A5" t="str">
            <v xml:space="preserve">Tecnológicos </v>
          </cell>
          <cell r="B5" t="str">
            <v>Tecnología</v>
          </cell>
          <cell r="C5" t="str">
            <v>Procedimientos asociados</v>
          </cell>
          <cell r="E5" t="str">
            <v>Riesgo_Financiero</v>
          </cell>
          <cell r="L5" t="str">
            <v>2. El evento puede ocurrir en algún momento
Orientador
(Al menos de 1 vez en los últimos 5 años)</v>
          </cell>
          <cell r="AM5" t="str">
            <v>Disponibilidad</v>
          </cell>
          <cell r="AR5" t="str">
            <v>CARACTERIZACIONES Y REGISTRO 
(GESTIÓN DE RESTITUCIÓN DE DERECHOS ÉTNICOS TERRITORIALES)</v>
          </cell>
        </row>
        <row r="6">
          <cell r="A6" t="str">
            <v xml:space="preserve">Ambientales </v>
          </cell>
          <cell r="B6" t="str">
            <v>Estratégicos</v>
          </cell>
          <cell r="C6" t="str">
            <v>Responsables del proceso</v>
          </cell>
          <cell r="E6" t="str">
            <v>Riesgo_de_Tecnologico</v>
          </cell>
          <cell r="L6" t="str">
            <v>1. El evento puede ocurrir solo en circunstancias excepcionales.
Orientador (No se ha presentado en los últimos 5 años)</v>
          </cell>
          <cell r="AM6" t="str">
            <v>Confidencialidad e Integridad</v>
          </cell>
          <cell r="AR6" t="str">
            <v>CONTROL Y EVALUACION IDEPENDIENTE</v>
          </cell>
        </row>
        <row r="7">
          <cell r="A7" t="str">
            <v>Legales y reglamentarios</v>
          </cell>
          <cell r="B7" t="str">
            <v>Comunicación interna</v>
          </cell>
          <cell r="C7" t="str">
            <v>Comunicación entre los procesos</v>
          </cell>
          <cell r="E7" t="str">
            <v xml:space="preserve">Riesgo_de_Cumplimiento </v>
          </cell>
          <cell r="AM7" t="str">
            <v>Confidencialidad y Disponibilidad</v>
          </cell>
          <cell r="AR7" t="str">
            <v>DIRECCIONAMIENTO ESTRATÉGICO</v>
          </cell>
        </row>
        <row r="8">
          <cell r="A8" t="str">
            <v>Comunicación externa</v>
          </cell>
          <cell r="C8" t="str">
            <v>Activos de seguridad digital del proceso</v>
          </cell>
          <cell r="E8" t="str">
            <v>Riesgo_de_Imagen_o_Reputacional</v>
          </cell>
          <cell r="AM8" t="str">
            <v>Integridad y Disponibilidad</v>
          </cell>
          <cell r="AR8" t="str">
            <v>ETAPA JUDICIAL 
(GESTIÓN DE RESTITUCIÓN DE DERECHOS ÉTNICOS TERRITORIALES)</v>
          </cell>
        </row>
        <row r="9">
          <cell r="E9" t="str">
            <v>Riesgo_Legal</v>
          </cell>
          <cell r="AM9" t="str">
            <v>Confidencialidad, Integridad y Disponibilidad</v>
          </cell>
          <cell r="AR9" t="str">
            <v>ETAPA JUDICIAL 
(GESTIÓN DE RESTITUCIÓN LEY 1448)</v>
          </cell>
        </row>
        <row r="10">
          <cell r="E10" t="str">
            <v>Riesgo_de_Corrupción</v>
          </cell>
          <cell r="H10" t="str">
            <v>5. Catastrófico</v>
          </cell>
          <cell r="I10" t="str">
            <v>4. Mayor</v>
          </cell>
          <cell r="J10" t="str">
            <v>3. Moderado</v>
          </cell>
          <cell r="AR10" t="str">
            <v>GESTIÓN CONTRACTUAL</v>
          </cell>
        </row>
        <row r="11">
          <cell r="E11" t="str">
            <v>Riesgo_Seguridad_Digital</v>
          </cell>
          <cell r="F11" t="str">
            <v>5. Catastrófico</v>
          </cell>
          <cell r="G11" t="str">
            <v>4. Mayor</v>
          </cell>
          <cell r="H11" t="str">
            <v>3. Moderado</v>
          </cell>
          <cell r="I11" t="str">
            <v>2. Menor</v>
          </cell>
          <cell r="J11" t="str">
            <v>1.  Insignificante</v>
          </cell>
          <cell r="AR11" t="str">
            <v>GESTIÓN DE COMUNICACIONES</v>
          </cell>
        </row>
        <row r="12">
          <cell r="AR12" t="str">
            <v>GESTIÓN DOCUMENTAL</v>
          </cell>
        </row>
        <row r="13">
          <cell r="AR13" t="str">
            <v>GESTIÓN FINANCIERA</v>
          </cell>
        </row>
        <row r="14">
          <cell r="AR14" t="str">
            <v>GESTIÓN JURÍDICA</v>
          </cell>
        </row>
        <row r="15">
          <cell r="AR15" t="str">
            <v>GESTIÓN LOGÍSTICA Y DE RECURSOS FÍSICOS</v>
          </cell>
        </row>
        <row r="16">
          <cell r="AR16" t="str">
            <v>GESTION POSFALLO</v>
          </cell>
        </row>
        <row r="17">
          <cell r="AR17" t="str">
            <v>GESTIÓN TALENTO HUMANO</v>
          </cell>
        </row>
        <row r="18">
          <cell r="AR18" t="str">
            <v>GESTIÓN DE TIC</v>
          </cell>
        </row>
        <row r="19">
          <cell r="AR19" t="str">
            <v>MEDIDAS DE PREVENCIÓN 
(GESTIÓN DE RESTITUCIÓN DE DERECHOS ÉTNICOS TERRITORIALES)</v>
          </cell>
        </row>
        <row r="20">
          <cell r="AR20" t="str">
            <v>MEJORAMIENTO CONTINUO</v>
          </cell>
        </row>
        <row r="21">
          <cell r="AR21" t="str">
            <v>PREVENCIÓN Y GESTIÓN DE SEGURIDAD</v>
          </cell>
        </row>
        <row r="22">
          <cell r="AR22" t="str">
            <v>REGISTRO 
(GESTIÓN DE RESTITUCIÓN LEY 1448)</v>
          </cell>
        </row>
        <row r="23">
          <cell r="AR23" t="str">
            <v>RUPTA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O ORGANIZACIONAL"/>
      <sheetName val="CONTEXTO PROCESO"/>
      <sheetName val="MAPA RIESGOS PROCESO"/>
      <sheetName val="MATRIZ DE CALIFICACIÓN"/>
      <sheetName val="Monitoreo"/>
      <sheetName val="Impacto Corrupcion"/>
      <sheetName val="Hoja1"/>
      <sheetName val="Listas"/>
      <sheetName val="Evalua 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F3" t="str">
            <v>Preventivo</v>
          </cell>
        </row>
        <row r="4">
          <cell r="F4" t="str">
            <v>Correctivo</v>
          </cell>
        </row>
        <row r="5">
          <cell r="F5" t="str">
            <v>Detectivos</v>
          </cell>
        </row>
      </sheetData>
      <sheetData sheetId="8"/>
    </sheetDataSet>
  </externalBook>
</externalLink>
</file>

<file path=xl/tables/table1.xml><?xml version="1.0" encoding="utf-8"?>
<table xmlns="http://schemas.openxmlformats.org/spreadsheetml/2006/main" id="1" name="Tabla142" displayName="Tabla142" ref="B1:F24" totalsRowShown="0" headerRowDxfId="35">
  <sortState ref="B2:F24">
    <sortCondition ref="B2:B24"/>
  </sortState>
  <tableColumns count="5">
    <tableColumn id="1" name="METAS DISTRITALES" dataDxfId="34"/>
    <tableColumn id="2" name="VARIABLE A" dataDxfId="33"/>
    <tableColumn id="3" name="VARIABLE B" dataDxfId="32"/>
    <tableColumn id="4" name="RESULTADO" dataDxfId="31"/>
    <tableColumn id="5" name="INTERPRETACIÓN / ANÁLISIS DE RESULTADOS DEL INDICADOR PARA EL PERÍODO" dataDxfId="3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5" name="Tabla1426" displayName="Tabla1426" ref="B1:F24" totalsRowShown="0" headerRowDxfId="29">
  <sortState ref="B2:F24">
    <sortCondition ref="B2:B24"/>
  </sortState>
  <tableColumns count="5">
    <tableColumn id="1" name="METAS PROYECTOS DE INVERSIÓN" dataDxfId="28"/>
    <tableColumn id="2" name="VARIABLE A" dataDxfId="27"/>
    <tableColumn id="3" name="VARIABLE B" dataDxfId="26"/>
    <tableColumn id="4" name="RESULTADO" dataDxfId="25"/>
    <tableColumn id="5" name="INTERPRETACIÓN / ANÁLISIS DE RESULTADOS DEL INDICADOR PARA EL PERÍODO" dataDxfId="24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14" displayName="Tabla14" ref="B1:F24" totalsRowShown="0" headerRowDxfId="23">
  <sortState ref="B2:F24">
    <sortCondition ref="B2:B24"/>
  </sortState>
  <tableColumns count="5">
    <tableColumn id="1" name="PROCESO" dataDxfId="22"/>
    <tableColumn id="2" name="VARIABLE A" dataDxfId="21"/>
    <tableColumn id="3" name="VARIABLE B" dataDxfId="20"/>
    <tableColumn id="4" name="RESULTADO" dataDxfId="19"/>
    <tableColumn id="5" name="INTERPRETACIÓN / ANÁLISIS DE RESULTADOS DEL INDICADOR PARA EL PERÍODO" dataDxfId="18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2" name="Tabla143" displayName="Tabla143" ref="B1:F8" totalsRowShown="0" headerRowDxfId="17">
  <sortState ref="B2:F8">
    <sortCondition ref="B2:B8"/>
  </sortState>
  <tableColumns count="5">
    <tableColumn id="1" name="SISTEMA" dataDxfId="16"/>
    <tableColumn id="2" name="VARIABLE A" dataDxfId="15"/>
    <tableColumn id="3" name="VARIABLE B" dataDxfId="14"/>
    <tableColumn id="4" name="RESULTADO" dataDxfId="13"/>
    <tableColumn id="5" name="INTERPRETACIÓN / ANÁLISIS DE RESULTADOS DEL INDICADOR PARA EL PERÍODO" dataDxfId="12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4" name="Tabla1435" displayName="Tabla1435" ref="B1:F22" totalsRowShown="0" headerRowDxfId="11">
  <sortState ref="B2:F18">
    <sortCondition ref="B2:B18"/>
  </sortState>
  <tableColumns count="5">
    <tableColumn id="1" name="POLITICA DE GESTIÓN Y DESEMPEÑO MIPG" dataDxfId="10"/>
    <tableColumn id="2" name="VARIABLE A" dataDxfId="9"/>
    <tableColumn id="3" name="VARIABLE B" dataDxfId="8"/>
    <tableColumn id="4" name="RESULTADO" dataDxfId="7"/>
    <tableColumn id="5" name="INTERPRETACIÓN / ANÁLISIS DE RESULTADOS DEL INDICADOR PARA EL PERÍODO" dataDxfId="6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id="6" name="Tabla14357" displayName="Tabla14357" ref="B1:F22" totalsRowShown="0" headerRowDxfId="5">
  <sortState ref="B2:F18">
    <sortCondition ref="B2:B18"/>
  </sortState>
  <tableColumns count="5">
    <tableColumn id="1" name="FINANCIEROS" dataDxfId="4"/>
    <tableColumn id="2" name="VARIABLE A" dataDxfId="3"/>
    <tableColumn id="3" name="VARIABLE B" dataDxfId="2"/>
    <tableColumn id="4" name="RESULTADO" dataDxfId="1"/>
    <tableColumn id="5" name="INTERPRETACIÓN / ANÁLISIS DE RESULTADOS DEL INDICADOR PARA EL PERÍODO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C1925"/>
    <pageSetUpPr fitToPage="1"/>
  </sheetPr>
  <dimension ref="A1:Q73"/>
  <sheetViews>
    <sheetView showGridLines="0" tabSelected="1" view="pageBreakPreview" topLeftCell="A59" zoomScale="40" zoomScaleNormal="40" zoomScaleSheetLayoutView="40" zoomScalePageLayoutView="40" workbookViewId="0">
      <selection activeCell="K73" sqref="K73:O73"/>
    </sheetView>
  </sheetViews>
  <sheetFormatPr baseColWidth="10" defaultColWidth="11.453125" defaultRowHeight="14.5"/>
  <cols>
    <col min="1" max="15" width="17.54296875" style="31" customWidth="1"/>
    <col min="16" max="16384" width="11.453125" style="31"/>
  </cols>
  <sheetData>
    <row r="1" spans="1:17" s="32" customFormat="1" ht="34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00"/>
      <c r="O1" s="100"/>
      <c r="P1" s="31"/>
      <c r="Q1" s="31"/>
    </row>
    <row r="2" spans="1:17" s="32" customFormat="1" ht="3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01"/>
      <c r="O2" s="100"/>
      <c r="P2" s="31"/>
      <c r="Q2" s="31"/>
    </row>
    <row r="3" spans="1:17" s="32" customFormat="1" ht="34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2"/>
      <c r="P3" s="31"/>
      <c r="Q3" s="31"/>
    </row>
    <row r="4" spans="1:17" ht="24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7" s="89" customFormat="1" ht="22.5" customHeight="1">
      <c r="A5" s="104" t="s">
        <v>282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7" s="90" customFormat="1" ht="22.5" customHeight="1">
      <c r="A6" s="98" t="s">
        <v>283</v>
      </c>
      <c r="B6" s="98"/>
      <c r="C6" s="98"/>
      <c r="D6" s="98" t="s">
        <v>284</v>
      </c>
      <c r="E6" s="98"/>
      <c r="F6" s="98"/>
      <c r="G6" s="98"/>
      <c r="H6" s="106" t="s">
        <v>285</v>
      </c>
      <c r="I6" s="107"/>
      <c r="J6" s="107"/>
      <c r="K6" s="107"/>
      <c r="L6" s="107"/>
      <c r="M6" s="107"/>
      <c r="N6" s="107"/>
      <c r="O6" s="108"/>
    </row>
    <row r="7" spans="1:17" s="91" customFormat="1" ht="33.75" customHeight="1">
      <c r="A7" s="95"/>
      <c r="B7" s="95"/>
      <c r="C7" s="95"/>
      <c r="D7" s="99"/>
      <c r="E7" s="99"/>
      <c r="F7" s="99"/>
      <c r="G7" s="99"/>
      <c r="H7" s="109"/>
      <c r="I7" s="110"/>
      <c r="J7" s="110"/>
      <c r="K7" s="110"/>
      <c r="L7" s="110"/>
      <c r="M7" s="110"/>
      <c r="N7" s="110"/>
      <c r="O7" s="111"/>
    </row>
    <row r="8" spans="1:17" s="91" customFormat="1" ht="33.75" customHeight="1">
      <c r="A8" s="95"/>
      <c r="B8" s="95"/>
      <c r="C8" s="95"/>
      <c r="D8" s="99"/>
      <c r="E8" s="99"/>
      <c r="F8" s="99"/>
      <c r="G8" s="99"/>
      <c r="H8" s="92"/>
      <c r="I8" s="93"/>
      <c r="J8" s="93"/>
      <c r="K8" s="93"/>
      <c r="L8" s="93"/>
      <c r="M8" s="93"/>
      <c r="N8" s="93"/>
      <c r="O8" s="94"/>
    </row>
    <row r="9" spans="1:17" s="33" customFormat="1" ht="20.5">
      <c r="A9" s="115" t="s">
        <v>217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7" s="33" customFormat="1" ht="30" customHeight="1">
      <c r="A10" s="98" t="s">
        <v>0</v>
      </c>
      <c r="B10" s="98"/>
      <c r="C10" s="98"/>
      <c r="D10" s="98" t="s">
        <v>1</v>
      </c>
      <c r="E10" s="98"/>
      <c r="F10" s="98"/>
      <c r="G10" s="98"/>
      <c r="H10" s="98" t="s">
        <v>2</v>
      </c>
      <c r="I10" s="98"/>
      <c r="J10" s="98"/>
      <c r="K10" s="98"/>
      <c r="L10" s="98"/>
      <c r="M10" s="98" t="s">
        <v>3</v>
      </c>
      <c r="N10" s="98"/>
      <c r="O10" s="98"/>
    </row>
    <row r="11" spans="1:17" s="33" customFormat="1" ht="91" customHeight="1">
      <c r="A11" s="95"/>
      <c r="B11" s="95"/>
      <c r="C11" s="95"/>
      <c r="D11" s="99" t="str">
        <f>IFERROR((VLOOKUP(A11,TABLAS!C1:D15,2,FALSE))," ")</f>
        <v xml:space="preserve"> 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7" s="33" customFormat="1" ht="20.5">
      <c r="A12" s="118" t="s">
        <v>218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7" s="33" customFormat="1" ht="15" customHeight="1">
      <c r="A13" s="98" t="s">
        <v>201</v>
      </c>
      <c r="B13" s="98"/>
      <c r="C13" s="98"/>
      <c r="D13" s="98" t="s">
        <v>193</v>
      </c>
      <c r="E13" s="98"/>
      <c r="F13" s="98"/>
      <c r="G13" s="98"/>
      <c r="H13" s="98" t="s">
        <v>195</v>
      </c>
      <c r="I13" s="98"/>
      <c r="J13" s="98" t="s">
        <v>194</v>
      </c>
      <c r="K13" s="98"/>
      <c r="L13" s="98"/>
      <c r="M13" s="98"/>
      <c r="N13" s="98"/>
      <c r="O13" s="98"/>
    </row>
    <row r="14" spans="1:17" s="33" customFormat="1" ht="16">
      <c r="A14" s="98"/>
      <c r="B14" s="98"/>
      <c r="C14" s="98"/>
      <c r="D14" s="97" t="s">
        <v>202</v>
      </c>
      <c r="E14" s="97"/>
      <c r="F14" s="97" t="s">
        <v>255</v>
      </c>
      <c r="G14" s="97"/>
      <c r="H14" s="98"/>
      <c r="I14" s="98"/>
      <c r="J14" s="98"/>
      <c r="K14" s="98"/>
      <c r="L14" s="98"/>
      <c r="M14" s="98"/>
      <c r="N14" s="98"/>
      <c r="O14" s="98"/>
    </row>
    <row r="15" spans="1:17" s="33" customFormat="1" ht="59.15" customHeight="1">
      <c r="A15" s="95"/>
      <c r="B15" s="95"/>
      <c r="C15" s="95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1:17" s="33" customFormat="1" ht="42.75" customHeight="1">
      <c r="A16" s="46" t="s">
        <v>4</v>
      </c>
      <c r="B16" s="98" t="s">
        <v>5</v>
      </c>
      <c r="C16" s="98"/>
      <c r="D16" s="114" t="s">
        <v>80</v>
      </c>
      <c r="E16" s="114"/>
      <c r="F16" s="114"/>
      <c r="G16" s="114"/>
      <c r="H16" s="114"/>
      <c r="I16" s="114" t="s">
        <v>6</v>
      </c>
      <c r="J16" s="114"/>
      <c r="K16" s="114"/>
      <c r="L16" s="114"/>
      <c r="M16" s="114"/>
      <c r="N16" s="114"/>
      <c r="O16" s="114"/>
    </row>
    <row r="17" spans="1:15" s="34" customFormat="1" ht="45" customHeight="1">
      <c r="A17" s="68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33" customFormat="1" ht="66.75" customHeight="1">
      <c r="A18" s="98" t="s">
        <v>7</v>
      </c>
      <c r="B18" s="98"/>
      <c r="C18" s="103"/>
      <c r="D18" s="103"/>
      <c r="E18" s="103"/>
      <c r="F18" s="103"/>
      <c r="G18" s="103"/>
      <c r="H18" s="98" t="s">
        <v>8</v>
      </c>
      <c r="I18" s="98"/>
      <c r="J18" s="103"/>
      <c r="K18" s="103"/>
      <c r="L18" s="103"/>
      <c r="M18" s="103"/>
      <c r="N18" s="103"/>
      <c r="O18" s="103"/>
    </row>
    <row r="19" spans="1:15" s="33" customFormat="1" ht="20.5">
      <c r="A19" s="118" t="s">
        <v>219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s="33" customFormat="1" ht="20.25" customHeight="1">
      <c r="A20" s="119" t="s">
        <v>9</v>
      </c>
      <c r="B20" s="96" t="s">
        <v>10</v>
      </c>
      <c r="C20" s="96"/>
      <c r="D20" s="96"/>
      <c r="E20" s="96"/>
      <c r="F20" s="96"/>
      <c r="G20" s="96" t="s">
        <v>11</v>
      </c>
      <c r="H20" s="96"/>
      <c r="I20" s="96"/>
      <c r="J20" s="96"/>
      <c r="K20" s="96"/>
      <c r="L20" s="96"/>
      <c r="M20" s="112" t="s">
        <v>12</v>
      </c>
      <c r="N20" s="112"/>
      <c r="O20" s="112"/>
    </row>
    <row r="21" spans="1:15" s="33" customFormat="1" ht="34.5" customHeight="1">
      <c r="A21" s="119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113" t="s">
        <v>245</v>
      </c>
      <c r="N21" s="113"/>
      <c r="O21" s="113"/>
    </row>
    <row r="22" spans="1:15" s="33" customFormat="1" ht="18" customHeight="1">
      <c r="A22" s="119"/>
      <c r="B22" s="96" t="s">
        <v>13</v>
      </c>
      <c r="C22" s="96"/>
      <c r="D22" s="96"/>
      <c r="E22" s="96"/>
      <c r="F22" s="96"/>
      <c r="G22" s="96" t="s">
        <v>14</v>
      </c>
      <c r="H22" s="96"/>
      <c r="I22" s="96"/>
      <c r="J22" s="96"/>
      <c r="K22" s="96"/>
      <c r="L22" s="96"/>
      <c r="M22" s="113"/>
      <c r="N22" s="113"/>
      <c r="O22" s="113"/>
    </row>
    <row r="23" spans="1:15" s="33" customFormat="1" ht="39.75" customHeight="1">
      <c r="A23" s="119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113"/>
      <c r="N23" s="113"/>
      <c r="O23" s="113"/>
    </row>
    <row r="24" spans="1:15" s="33" customFormat="1" ht="46.5" customHeight="1">
      <c r="A24" s="47" t="s">
        <v>15</v>
      </c>
      <c r="B24" s="114" t="s">
        <v>16</v>
      </c>
      <c r="C24" s="114"/>
      <c r="D24" s="114" t="s">
        <v>17</v>
      </c>
      <c r="E24" s="114"/>
      <c r="F24" s="114" t="s">
        <v>205</v>
      </c>
      <c r="G24" s="114"/>
      <c r="H24" s="114"/>
      <c r="I24" s="114" t="s">
        <v>206</v>
      </c>
      <c r="J24" s="114"/>
      <c r="K24" s="114"/>
      <c r="L24" s="114" t="s">
        <v>18</v>
      </c>
      <c r="M24" s="114"/>
      <c r="N24" s="114"/>
      <c r="O24" s="114"/>
    </row>
    <row r="25" spans="1:15" s="33" customFormat="1" ht="47.25" customHeight="1">
      <c r="A25" s="6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102"/>
      <c r="M25" s="102"/>
      <c r="N25" s="102"/>
      <c r="O25" s="102"/>
    </row>
    <row r="26" spans="1:15" s="35" customFormat="1" ht="30" customHeight="1">
      <c r="A26" s="46" t="s">
        <v>19</v>
      </c>
      <c r="B26" s="98" t="s">
        <v>20</v>
      </c>
      <c r="C26" s="98"/>
      <c r="D26" s="47" t="s">
        <v>21</v>
      </c>
      <c r="E26" s="114" t="s">
        <v>22</v>
      </c>
      <c r="F26" s="114"/>
      <c r="G26" s="47" t="s">
        <v>23</v>
      </c>
      <c r="H26" s="47" t="s">
        <v>24</v>
      </c>
      <c r="I26" s="114" t="s">
        <v>25</v>
      </c>
      <c r="J26" s="114"/>
      <c r="K26" s="114"/>
      <c r="L26" s="114" t="s">
        <v>26</v>
      </c>
      <c r="M26" s="114"/>
      <c r="N26" s="114"/>
      <c r="O26" s="114"/>
    </row>
    <row r="27" spans="1:15" s="36" customFormat="1" ht="38.25" customHeight="1">
      <c r="A27" s="63"/>
      <c r="B27" s="124"/>
      <c r="C27" s="124"/>
      <c r="D27" s="63"/>
      <c r="E27" s="124"/>
      <c r="F27" s="124"/>
      <c r="G27" s="63"/>
      <c r="H27" s="63" t="s">
        <v>280</v>
      </c>
      <c r="I27" s="124"/>
      <c r="J27" s="124"/>
      <c r="K27" s="124"/>
      <c r="L27" s="124"/>
      <c r="M27" s="124"/>
      <c r="N27" s="124"/>
      <c r="O27" s="124"/>
    </row>
    <row r="28" spans="1:15" s="36" customFormat="1" ht="78" customHeight="1">
      <c r="A28" s="98" t="s">
        <v>27</v>
      </c>
      <c r="B28" s="98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5" s="35" customFormat="1" ht="15.75" customHeight="1">
      <c r="A29" s="135" t="s">
        <v>28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</row>
    <row r="30" spans="1:15" s="35" customFormat="1" ht="15.75" customHeight="1">
      <c r="A30" s="131" t="s">
        <v>29</v>
      </c>
      <c r="B30" s="131"/>
      <c r="C30" s="131"/>
      <c r="D30" s="131"/>
      <c r="E30" s="132" t="s">
        <v>30</v>
      </c>
      <c r="F30" s="132"/>
      <c r="G30" s="132"/>
      <c r="H30" s="132"/>
      <c r="I30" s="120" t="s">
        <v>257</v>
      </c>
      <c r="J30" s="120"/>
      <c r="K30" s="120"/>
      <c r="L30" s="120"/>
      <c r="M30" s="121" t="s">
        <v>32</v>
      </c>
      <c r="N30" s="121"/>
      <c r="O30" s="121"/>
    </row>
    <row r="31" spans="1:15" s="36" customFormat="1" ht="30.75" customHeight="1">
      <c r="A31" s="72" t="str">
        <f>IF(H27="Creciente","Igual o Mayor a:","Menor que:")</f>
        <v>Menor que:</v>
      </c>
      <c r="B31" s="73">
        <v>0.99999998999999995</v>
      </c>
      <c r="C31" s="73" t="s">
        <v>256</v>
      </c>
      <c r="D31" s="73">
        <v>0.95</v>
      </c>
      <c r="E31" s="74" t="s">
        <v>118</v>
      </c>
      <c r="F31" s="75">
        <f>+D31-0.001</f>
        <v>0.94899999999999995</v>
      </c>
      <c r="G31" s="76" t="s">
        <v>31</v>
      </c>
      <c r="H31" s="74">
        <v>0.85</v>
      </c>
      <c r="I31" s="77" t="s">
        <v>118</v>
      </c>
      <c r="J31" s="78">
        <f>H31-0.001</f>
        <v>0.84899999999999998</v>
      </c>
      <c r="K31" s="79" t="s">
        <v>31</v>
      </c>
      <c r="L31" s="78">
        <f>N31+0.001</f>
        <v>0.501</v>
      </c>
      <c r="M31" s="80" t="str">
        <f>IF(H27="Creciente","Inferior a:","Mayor a :")</f>
        <v>Mayor a :</v>
      </c>
      <c r="N31" s="81">
        <v>0.5</v>
      </c>
      <c r="O31" s="82"/>
    </row>
    <row r="32" spans="1:15" s="33" customFormat="1" ht="20.5">
      <c r="A32" s="115" t="s">
        <v>229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1:15" s="33" customFormat="1" ht="15.75" customHeight="1">
      <c r="A33" s="69" t="s">
        <v>33</v>
      </c>
      <c r="B33" s="112">
        <f>+D27</f>
        <v>0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34" t="s">
        <v>34</v>
      </c>
      <c r="O33" s="134"/>
    </row>
    <row r="34" spans="1:15" s="33" customFormat="1" ht="15.75" customHeight="1">
      <c r="A34" s="70" t="s">
        <v>35</v>
      </c>
      <c r="B34" s="65" t="s">
        <v>36</v>
      </c>
      <c r="C34" s="65" t="s">
        <v>37</v>
      </c>
      <c r="D34" s="65" t="s">
        <v>38</v>
      </c>
      <c r="E34" s="65" t="s">
        <v>39</v>
      </c>
      <c r="F34" s="65" t="s">
        <v>40</v>
      </c>
      <c r="G34" s="65" t="s">
        <v>41</v>
      </c>
      <c r="H34" s="65" t="s">
        <v>42</v>
      </c>
      <c r="I34" s="65" t="s">
        <v>43</v>
      </c>
      <c r="J34" s="65" t="s">
        <v>44</v>
      </c>
      <c r="K34" s="65" t="s">
        <v>45</v>
      </c>
      <c r="L34" s="65" t="s">
        <v>46</v>
      </c>
      <c r="M34" s="65" t="s">
        <v>47</v>
      </c>
      <c r="N34" s="134"/>
      <c r="O34" s="134"/>
    </row>
    <row r="35" spans="1:15" s="33" customFormat="1" ht="15.75" customHeight="1">
      <c r="A35" s="70" t="s">
        <v>20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133" t="str">
        <f>IFERROR(IF($H$27="Constante",AVERAGE(B35:M35),SUM(B35:M35)),"")</f>
        <v/>
      </c>
      <c r="O35" s="133"/>
    </row>
    <row r="36" spans="1:15" s="33" customFormat="1" ht="15.75" customHeight="1">
      <c r="A36" s="70" t="s">
        <v>48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125"/>
      <c r="O36" s="125"/>
    </row>
    <row r="37" spans="1:15" s="33" customFormat="1" ht="15.75" customHeight="1">
      <c r="A37" s="70" t="s">
        <v>49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125"/>
      <c r="O37" s="125"/>
    </row>
    <row r="38" spans="1:15" s="33" customFormat="1" ht="15.75" customHeight="1">
      <c r="A38" s="70" t="s">
        <v>50</v>
      </c>
      <c r="B38" s="84" t="str">
        <f t="shared" ref="B38:C38" si="0">IF(ISERROR(B36/B37),"",B36/B37)</f>
        <v/>
      </c>
      <c r="C38" s="84" t="str">
        <f t="shared" si="0"/>
        <v/>
      </c>
      <c r="D38" s="84" t="str">
        <f>IF(ISERROR(D36/D37),"",D36/D37)</f>
        <v/>
      </c>
      <c r="E38" s="84" t="str">
        <f>IF(ISERROR(E36/E37),"",E36/E37)</f>
        <v/>
      </c>
      <c r="F38" s="84" t="str">
        <f>IF(ISERROR(F36/F37),"",F36/F37)</f>
        <v/>
      </c>
      <c r="G38" s="86" t="str">
        <f t="shared" ref="G38:M38" si="1">IF(ISERROR(G36/G37),"",G36/G37)</f>
        <v/>
      </c>
      <c r="H38" s="84" t="str">
        <f t="shared" si="1"/>
        <v/>
      </c>
      <c r="I38" s="84" t="str">
        <f t="shared" si="1"/>
        <v/>
      </c>
      <c r="J38" s="84" t="str">
        <f t="shared" si="1"/>
        <v/>
      </c>
      <c r="K38" s="84" t="str">
        <f t="shared" si="1"/>
        <v/>
      </c>
      <c r="L38" s="84" t="str">
        <f t="shared" si="1"/>
        <v/>
      </c>
      <c r="M38" s="84" t="str">
        <f t="shared" si="1"/>
        <v/>
      </c>
      <c r="N38" s="130" t="str">
        <f>IFERROR(IF($H$27="Constante",AVERAGE(B38:M38),SUM(B38:M38)),"")</f>
        <v/>
      </c>
      <c r="O38" s="130"/>
    </row>
    <row r="39" spans="1:15" s="34" customFormat="1" ht="15.75" customHeight="1">
      <c r="A39" s="71" t="s">
        <v>51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125"/>
      <c r="O39" s="125"/>
    </row>
    <row r="40" spans="1:15" s="33" customFormat="1" ht="15.75" customHeight="1">
      <c r="A40" s="70" t="s">
        <v>52</v>
      </c>
      <c r="B40" s="44" t="str">
        <f t="shared" ref="B40:F40" si="2">IF(OR(ISERROR(B38/B35),ISERROR(B35/B38)),"",IF(OR($H$27="Creciente",$H$27="Constante"),B38/B35,2-B38/B35))</f>
        <v/>
      </c>
      <c r="C40" s="44" t="str">
        <f t="shared" si="2"/>
        <v/>
      </c>
      <c r="D40" s="44" t="str">
        <f t="shared" si="2"/>
        <v/>
      </c>
      <c r="E40" s="44" t="str">
        <f t="shared" si="2"/>
        <v/>
      </c>
      <c r="F40" s="44" t="str">
        <f t="shared" si="2"/>
        <v/>
      </c>
      <c r="G40" s="44" t="str">
        <f>IF(OR(ISERROR(G38/G35),ISERROR(G35/G38)),"",IF(OR($H$27="Creciente",$H$27="Constante"),G38/G35,2-G38/G35))</f>
        <v/>
      </c>
      <c r="H40" s="44" t="str">
        <f t="shared" ref="H40:M40" si="3">IF(OR(ISERROR(H38/H35),ISERROR(H35/H38)),"",IF(OR($H$27="Creciente",$H$27="Constante"),H38/H35,2-H38/H35))</f>
        <v/>
      </c>
      <c r="I40" s="44" t="str">
        <f t="shared" si="3"/>
        <v/>
      </c>
      <c r="J40" s="44" t="str">
        <f t="shared" si="3"/>
        <v/>
      </c>
      <c r="K40" s="44" t="str">
        <f t="shared" si="3"/>
        <v/>
      </c>
      <c r="L40" s="44" t="str">
        <f t="shared" si="3"/>
        <v/>
      </c>
      <c r="M40" s="44" t="str">
        <f t="shared" si="3"/>
        <v/>
      </c>
      <c r="N40" s="126" t="str">
        <f>IF(OR(ISERROR(N38/N35),ISERROR(N35/N38)),"",IF(OR($H$27="Creciente",$H$27="Constante"),N38/N35,2-N38/N35))</f>
        <v/>
      </c>
      <c r="O40" s="127"/>
    </row>
    <row r="41" spans="1:15" s="33" customFormat="1" ht="15.75" customHeight="1">
      <c r="A41" s="122" t="s">
        <v>53</v>
      </c>
      <c r="B41" s="87" t="str">
        <f t="shared" ref="B41:M41" si="4">IF(ISERROR(B38-B35),"",B38-B35)</f>
        <v/>
      </c>
      <c r="C41" s="87" t="str">
        <f t="shared" si="4"/>
        <v/>
      </c>
      <c r="D41" s="87" t="str">
        <f t="shared" si="4"/>
        <v/>
      </c>
      <c r="E41" s="87" t="str">
        <f t="shared" si="4"/>
        <v/>
      </c>
      <c r="F41" s="87" t="str">
        <f t="shared" si="4"/>
        <v/>
      </c>
      <c r="G41" s="87" t="str">
        <f t="shared" si="4"/>
        <v/>
      </c>
      <c r="H41" s="87" t="str">
        <f t="shared" si="4"/>
        <v/>
      </c>
      <c r="I41" s="87" t="str">
        <f t="shared" si="4"/>
        <v/>
      </c>
      <c r="J41" s="87" t="str">
        <f t="shared" si="4"/>
        <v/>
      </c>
      <c r="K41" s="87" t="str">
        <f t="shared" si="4"/>
        <v/>
      </c>
      <c r="L41" s="87" t="str">
        <f t="shared" si="4"/>
        <v/>
      </c>
      <c r="M41" s="87" t="str">
        <f t="shared" si="4"/>
        <v/>
      </c>
      <c r="N41" s="128" t="str">
        <f>IF(ISERROR(N38-N35),"",N38-N35)</f>
        <v/>
      </c>
      <c r="O41" s="128"/>
    </row>
    <row r="42" spans="1:15" s="33" customFormat="1" ht="15.75" customHeight="1">
      <c r="A42" s="122"/>
      <c r="B42" s="88" t="str">
        <f t="shared" ref="B42:F42" si="5">IF(B41="","",IF(OR($H$27="Creciente",$H$27="Constante"),IF(B41&lt;0,"DESFAVORABLE","FAVORABLE"),IF($H$27="Decreciente",IF(B41&lt;=0,"FAVORABLE","DESFAVORABLE"))))</f>
        <v/>
      </c>
      <c r="C42" s="88" t="str">
        <f t="shared" si="5"/>
        <v/>
      </c>
      <c r="D42" s="88" t="str">
        <f t="shared" si="5"/>
        <v/>
      </c>
      <c r="E42" s="88" t="str">
        <f t="shared" si="5"/>
        <v/>
      </c>
      <c r="F42" s="88" t="str">
        <f t="shared" si="5"/>
        <v/>
      </c>
      <c r="G42" s="88" t="str">
        <f>IF(G41="","",IF(OR($H$27="Creciente",$H$27="Constante"),IF(G41&lt;0,"DESFAVORABLE","FAVORABLE"),IF($H$27="Decreciente",IF(G41&lt;=0,"FAVORABLE","DESFAVORABLE"))))</f>
        <v/>
      </c>
      <c r="H42" s="88" t="str">
        <f t="shared" ref="H42:O42" si="6">IF(H41="","",IF(OR($H$27="Creciente",$H$27="Constante"),IF(H41&lt;0,"DESFAVORABLE","FAVORABLE"),IF($H$27="Decreciente",IF(H41&lt;=0,"FAVORABLE","DESFAVORABLE"))))</f>
        <v/>
      </c>
      <c r="I42" s="88" t="str">
        <f t="shared" si="6"/>
        <v/>
      </c>
      <c r="J42" s="88" t="str">
        <f t="shared" si="6"/>
        <v/>
      </c>
      <c r="K42" s="88" t="str">
        <f t="shared" si="6"/>
        <v/>
      </c>
      <c r="L42" s="88" t="str">
        <f t="shared" si="6"/>
        <v/>
      </c>
      <c r="M42" s="88" t="str">
        <f t="shared" si="6"/>
        <v/>
      </c>
      <c r="N42" s="129" t="str">
        <f t="shared" si="6"/>
        <v/>
      </c>
      <c r="O42" s="129" t="str">
        <f t="shared" si="6"/>
        <v/>
      </c>
    </row>
    <row r="43" spans="1:15" s="33" customFormat="1" ht="20.5">
      <c r="A43" s="118" t="s">
        <v>234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s="33" customFormat="1" ht="21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</row>
    <row r="45" spans="1:15" s="33" customFormat="1" ht="21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</row>
    <row r="46" spans="1:15" s="33" customFormat="1" ht="21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</row>
    <row r="47" spans="1:15" s="33" customFormat="1" ht="21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</row>
    <row r="48" spans="1:15" s="33" customFormat="1" ht="21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  <row r="49" spans="1:15" s="33" customFormat="1" ht="21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1:15" s="33" customFormat="1" ht="21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1:15" s="33" customFormat="1" ht="21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</row>
    <row r="52" spans="1:15" s="33" customFormat="1" ht="21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</row>
    <row r="53" spans="1:15" s="33" customFormat="1" ht="21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</row>
    <row r="54" spans="1:15" s="33" customFormat="1" ht="21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</row>
    <row r="55" spans="1:15" s="33" customFormat="1" ht="21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  <row r="56" spans="1:15" s="33" customFormat="1" ht="20.5">
      <c r="A56" s="118" t="s">
        <v>235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 s="33" customFormat="1" ht="16">
      <c r="A57" s="47" t="s">
        <v>35</v>
      </c>
      <c r="B57" s="114" t="s">
        <v>54</v>
      </c>
      <c r="C57" s="114"/>
      <c r="D57" s="114"/>
      <c r="E57" s="114"/>
      <c r="F57" s="114"/>
      <c r="G57" s="114" t="s">
        <v>55</v>
      </c>
      <c r="H57" s="114"/>
      <c r="I57" s="114"/>
      <c r="J57" s="114"/>
      <c r="K57" s="114" t="s">
        <v>56</v>
      </c>
      <c r="L57" s="114"/>
      <c r="M57" s="114"/>
      <c r="N57" s="114"/>
      <c r="O57" s="114"/>
    </row>
    <row r="58" spans="1:15" s="33" customFormat="1" ht="51.75" customHeight="1">
      <c r="A58" s="47" t="s">
        <v>57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7"/>
      <c r="L58" s="117"/>
      <c r="M58" s="117"/>
      <c r="N58" s="117"/>
      <c r="O58" s="117"/>
    </row>
    <row r="59" spans="1:15" s="33" customFormat="1" ht="51.75" customHeight="1">
      <c r="A59" s="47" t="s">
        <v>58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7"/>
      <c r="L59" s="117"/>
      <c r="M59" s="117"/>
      <c r="N59" s="117"/>
      <c r="O59" s="117"/>
    </row>
    <row r="60" spans="1:15" s="33" customFormat="1" ht="51.75" customHeight="1">
      <c r="A60" s="47" t="s">
        <v>59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7"/>
      <c r="L60" s="117"/>
      <c r="M60" s="117"/>
      <c r="N60" s="117"/>
      <c r="O60" s="117"/>
    </row>
    <row r="61" spans="1:15" s="33" customFormat="1" ht="51.75" customHeight="1">
      <c r="A61" s="47" t="s">
        <v>60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7"/>
      <c r="L61" s="117"/>
      <c r="M61" s="117"/>
      <c r="N61" s="117"/>
      <c r="O61" s="117"/>
    </row>
    <row r="62" spans="1:15" s="33" customFormat="1" ht="51.75" customHeight="1">
      <c r="A62" s="47" t="s">
        <v>61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7"/>
      <c r="L62" s="117"/>
      <c r="M62" s="117"/>
      <c r="N62" s="117"/>
      <c r="O62" s="117"/>
    </row>
    <row r="63" spans="1:15" s="33" customFormat="1" ht="51.75" customHeight="1">
      <c r="A63" s="47" t="s">
        <v>62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7"/>
      <c r="L63" s="117"/>
      <c r="M63" s="117"/>
      <c r="N63" s="117"/>
      <c r="O63" s="117"/>
    </row>
    <row r="64" spans="1:15" s="33" customFormat="1" ht="51.75" customHeight="1">
      <c r="A64" s="47" t="s">
        <v>63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7"/>
      <c r="L64" s="117"/>
      <c r="M64" s="117"/>
      <c r="N64" s="117"/>
      <c r="O64" s="117"/>
    </row>
    <row r="65" spans="1:15" s="33" customFormat="1" ht="51.75" customHeight="1">
      <c r="A65" s="47" t="s">
        <v>64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7"/>
      <c r="L65" s="117"/>
      <c r="M65" s="117"/>
      <c r="N65" s="117"/>
      <c r="O65" s="117"/>
    </row>
    <row r="66" spans="1:15" s="33" customFormat="1" ht="51.75" customHeight="1">
      <c r="A66" s="47" t="s">
        <v>65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7"/>
      <c r="L66" s="117"/>
      <c r="M66" s="117"/>
      <c r="N66" s="117"/>
      <c r="O66" s="117"/>
    </row>
    <row r="67" spans="1:15" s="33" customFormat="1" ht="51.75" customHeight="1">
      <c r="A67" s="47" t="s">
        <v>66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7"/>
      <c r="L67" s="117"/>
      <c r="M67" s="117"/>
      <c r="N67" s="117"/>
      <c r="O67" s="117"/>
    </row>
    <row r="68" spans="1:15" s="33" customFormat="1" ht="51.75" customHeight="1">
      <c r="A68" s="47" t="s">
        <v>67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7"/>
      <c r="L68" s="117"/>
      <c r="M68" s="117"/>
      <c r="N68" s="117"/>
      <c r="O68" s="117"/>
    </row>
    <row r="69" spans="1:15" s="33" customFormat="1" ht="51.75" customHeight="1">
      <c r="A69" s="47" t="s">
        <v>68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7"/>
      <c r="L69" s="117"/>
      <c r="M69" s="117"/>
      <c r="N69" s="117"/>
      <c r="O69" s="117"/>
    </row>
    <row r="70" spans="1:15" s="33" customFormat="1" ht="74" customHeight="1">
      <c r="A70" s="47" t="s">
        <v>192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7"/>
      <c r="L70" s="117"/>
      <c r="M70" s="117"/>
      <c r="N70" s="117"/>
      <c r="O70" s="117"/>
    </row>
    <row r="71" spans="1:15" s="33" customFormat="1" ht="6.7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</row>
    <row r="72" spans="1:15" ht="18">
      <c r="A72" s="104" t="s">
        <v>281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</row>
    <row r="73" spans="1:15" ht="154.5" customHeight="1">
      <c r="A73" s="136" t="s">
        <v>292</v>
      </c>
      <c r="B73" s="136"/>
      <c r="C73" s="136"/>
      <c r="D73" s="136"/>
      <c r="E73" s="136"/>
      <c r="F73" s="136"/>
      <c r="G73" s="136" t="s">
        <v>293</v>
      </c>
      <c r="H73" s="136"/>
      <c r="I73" s="136"/>
      <c r="J73" s="136"/>
      <c r="K73" s="136" t="s">
        <v>294</v>
      </c>
      <c r="L73" s="136"/>
      <c r="M73" s="136"/>
      <c r="N73" s="136"/>
      <c r="O73" s="136"/>
    </row>
  </sheetData>
  <mergeCells count="142">
    <mergeCell ref="A6:C6"/>
    <mergeCell ref="A7:C7"/>
    <mergeCell ref="A72:O72"/>
    <mergeCell ref="K73:O73"/>
    <mergeCell ref="A73:F73"/>
    <mergeCell ref="G73:J73"/>
    <mergeCell ref="K64:O64"/>
    <mergeCell ref="B65:F65"/>
    <mergeCell ref="G65:J65"/>
    <mergeCell ref="K65:O65"/>
    <mergeCell ref="B58:F58"/>
    <mergeCell ref="G58:J58"/>
    <mergeCell ref="K58:O58"/>
    <mergeCell ref="A71:O71"/>
    <mergeCell ref="B66:F66"/>
    <mergeCell ref="G66:J66"/>
    <mergeCell ref="K66:O66"/>
    <mergeCell ref="B67:F67"/>
    <mergeCell ref="G67:J67"/>
    <mergeCell ref="K67:O67"/>
    <mergeCell ref="B68:F68"/>
    <mergeCell ref="G62:J62"/>
    <mergeCell ref="K62:O62"/>
    <mergeCell ref="G68:J68"/>
    <mergeCell ref="K68:O68"/>
    <mergeCell ref="B69:F69"/>
    <mergeCell ref="A56:O56"/>
    <mergeCell ref="B27:C27"/>
    <mergeCell ref="E27:F27"/>
    <mergeCell ref="A29:O29"/>
    <mergeCell ref="B60:F60"/>
    <mergeCell ref="G60:J60"/>
    <mergeCell ref="K60:O60"/>
    <mergeCell ref="B61:F61"/>
    <mergeCell ref="G61:J61"/>
    <mergeCell ref="K61:O61"/>
    <mergeCell ref="B57:F57"/>
    <mergeCell ref="G57:J57"/>
    <mergeCell ref="K57:O57"/>
    <mergeCell ref="B63:F63"/>
    <mergeCell ref="G63:J63"/>
    <mergeCell ref="K63:O63"/>
    <mergeCell ref="B59:F59"/>
    <mergeCell ref="G59:J59"/>
    <mergeCell ref="K59:O59"/>
    <mergeCell ref="B62:F62"/>
    <mergeCell ref="G69:J69"/>
    <mergeCell ref="K69:O69"/>
    <mergeCell ref="B64:F64"/>
    <mergeCell ref="G64:J64"/>
    <mergeCell ref="I26:K26"/>
    <mergeCell ref="L26:O26"/>
    <mergeCell ref="A32:O32"/>
    <mergeCell ref="B33:M33"/>
    <mergeCell ref="A41:A42"/>
    <mergeCell ref="A43:O43"/>
    <mergeCell ref="A44:O55"/>
    <mergeCell ref="A28:B28"/>
    <mergeCell ref="C28:O28"/>
    <mergeCell ref="I27:K27"/>
    <mergeCell ref="L27:O27"/>
    <mergeCell ref="N39:O39"/>
    <mergeCell ref="N40:O40"/>
    <mergeCell ref="N41:O41"/>
    <mergeCell ref="N42:O42"/>
    <mergeCell ref="N36:O36"/>
    <mergeCell ref="N37:O37"/>
    <mergeCell ref="N38:O38"/>
    <mergeCell ref="A30:D30"/>
    <mergeCell ref="E30:H30"/>
    <mergeCell ref="N35:O35"/>
    <mergeCell ref="N33:O34"/>
    <mergeCell ref="B70:F70"/>
    <mergeCell ref="G70:J70"/>
    <mergeCell ref="K70:O70"/>
    <mergeCell ref="D13:G13"/>
    <mergeCell ref="A15:C15"/>
    <mergeCell ref="A12:O12"/>
    <mergeCell ref="B16:C16"/>
    <mergeCell ref="D16:H16"/>
    <mergeCell ref="I16:O16"/>
    <mergeCell ref="B17:C17"/>
    <mergeCell ref="D17:H17"/>
    <mergeCell ref="I17:O17"/>
    <mergeCell ref="B26:C26"/>
    <mergeCell ref="E26:F26"/>
    <mergeCell ref="B24:C24"/>
    <mergeCell ref="D24:E24"/>
    <mergeCell ref="F24:H24"/>
    <mergeCell ref="A19:O19"/>
    <mergeCell ref="A20:A23"/>
    <mergeCell ref="B20:F20"/>
    <mergeCell ref="G20:L20"/>
    <mergeCell ref="I30:L30"/>
    <mergeCell ref="M30:O30"/>
    <mergeCell ref="I24:K24"/>
    <mergeCell ref="N1:O1"/>
    <mergeCell ref="N2:O2"/>
    <mergeCell ref="F25:H25"/>
    <mergeCell ref="I25:K25"/>
    <mergeCell ref="L25:O25"/>
    <mergeCell ref="A18:B18"/>
    <mergeCell ref="C18:G18"/>
    <mergeCell ref="H18:I18"/>
    <mergeCell ref="J18:O18"/>
    <mergeCell ref="A8:C8"/>
    <mergeCell ref="A5:O5"/>
    <mergeCell ref="D6:G6"/>
    <mergeCell ref="H6:O6"/>
    <mergeCell ref="H7:O7"/>
    <mergeCell ref="D7:G7"/>
    <mergeCell ref="D8:G8"/>
    <mergeCell ref="M20:O20"/>
    <mergeCell ref="B21:F21"/>
    <mergeCell ref="G21:L21"/>
    <mergeCell ref="M21:O23"/>
    <mergeCell ref="B22:F22"/>
    <mergeCell ref="A13:C14"/>
    <mergeCell ref="H13:I14"/>
    <mergeCell ref="H15:I15"/>
    <mergeCell ref="H8:O8"/>
    <mergeCell ref="B25:C25"/>
    <mergeCell ref="D25:E25"/>
    <mergeCell ref="G22:L22"/>
    <mergeCell ref="G23:L23"/>
    <mergeCell ref="D14:E14"/>
    <mergeCell ref="J13:O14"/>
    <mergeCell ref="J15:O15"/>
    <mergeCell ref="B23:F23"/>
    <mergeCell ref="L24:O24"/>
    <mergeCell ref="F14:G14"/>
    <mergeCell ref="D15:E15"/>
    <mergeCell ref="F15:G15"/>
    <mergeCell ref="A9:O9"/>
    <mergeCell ref="A10:C10"/>
    <mergeCell ref="D10:G10"/>
    <mergeCell ref="H10:L10"/>
    <mergeCell ref="M10:O10"/>
    <mergeCell ref="A11:C11"/>
    <mergeCell ref="D11:G11"/>
    <mergeCell ref="H11:L11"/>
    <mergeCell ref="M11:O11"/>
  </mergeCells>
  <conditionalFormatting sqref="N42">
    <cfRule type="beginsWith" dxfId="56" priority="8" operator="beginsWith" text="DESFAVORABLE">
      <formula>LEFT(N42,LEN("DESFAVORABLE"))="DESFAVORABLE"</formula>
    </cfRule>
    <cfRule type="beginsWith" dxfId="55" priority="9" operator="beginsWith" text="FAVORABLE">
      <formula>LEFT(N42,LEN("FAVORABLE"))="FAVORABLE"</formula>
    </cfRule>
  </conditionalFormatting>
  <conditionalFormatting sqref="B42:M42">
    <cfRule type="beginsWith" dxfId="54" priority="6" operator="beginsWith" text="DESFAVORABLE">
      <formula>LEFT(B42,LEN("DESFAVORABLE"))="DESFAVORABLE"</formula>
    </cfRule>
    <cfRule type="beginsWith" dxfId="53" priority="7" operator="beginsWith" text="FAVORABLE">
      <formula>LEFT(B42,LEN("FAVORABLE"))="FAVORABLE"</formula>
    </cfRule>
  </conditionalFormatting>
  <conditionalFormatting sqref="B40:M40">
    <cfRule type="cellIs" dxfId="52" priority="10" operator="between">
      <formula>$F$31</formula>
      <formula>$H$31</formula>
    </cfRule>
    <cfRule type="containsBlanks" dxfId="51" priority="11">
      <formula>LEN(TRIM(B40))=0</formula>
    </cfRule>
    <cfRule type="cellIs" dxfId="50" priority="12" operator="lessThanOrEqual">
      <formula>$N$31</formula>
    </cfRule>
    <cfRule type="cellIs" dxfId="49" priority="13" operator="between">
      <formula>$J$31</formula>
      <formula>$L$31</formula>
    </cfRule>
    <cfRule type="cellIs" dxfId="48" priority="14" operator="greaterThanOrEqual">
      <formula>$D$31</formula>
    </cfRule>
  </conditionalFormatting>
  <conditionalFormatting sqref="N40">
    <cfRule type="cellIs" dxfId="47" priority="1" operator="between">
      <formula>$F$31</formula>
      <formula>$H$31</formula>
    </cfRule>
    <cfRule type="containsBlanks" dxfId="46" priority="2">
      <formula>LEN(TRIM(N40))=0</formula>
    </cfRule>
    <cfRule type="cellIs" dxfId="45" priority="3" operator="lessThanOrEqual">
      <formula>$N$31</formula>
    </cfRule>
    <cfRule type="cellIs" dxfId="44" priority="4" operator="between">
      <formula>$J$31</formula>
      <formula>$L$31</formula>
    </cfRule>
    <cfRule type="cellIs" dxfId="43" priority="5" operator="greaterThanOrEqual">
      <formula>$D$31</formula>
    </cfRule>
  </conditionalFormatting>
  <dataValidations count="15">
    <dataValidation allowBlank="1" showInputMessage="1" showErrorMessage="1" prompt="Línea base: datos e información que describe la situación previa a una intervención para el desarrollo y con la cual es posible hacer seguimiento y monitorear una política, programa o proyecto o efectuar comparaciones relacionadas." sqref="A26"/>
    <dataValidation type="list" allowBlank="1" showInputMessage="1" showErrorMessage="1" sqref="H27">
      <formula1>"Creciente,Decreciente,Constante"</formula1>
    </dataValidation>
    <dataValidation allowBlank="1" showInputMessage="1" showErrorMessage="1" prompt="Descripción de cada variable de la fórmula: Especificación_x000a_precisa de cada una de las variables. Ejemplo: Sumatoria de los funcionarios registrados en la base de datos de la entidad" sqref="G22:L22"/>
    <dataValidation allowBlank="1" showInputMessage="1" showErrorMessage="1" prompt="Descripción de cada variable de la fórmula: Especificación precisa de cada una de las variables. Ejemplo: Sumatoria de funcionarios registrados en los listados de asistencia de los eventos de capacitación en el periódo" sqref="G20:L20"/>
    <dataValidation allowBlank="1" showInputMessage="1" showErrorMessage="1" prompt="Identificación de cada variable de la fórmula que compone el indicador.. Ejemplo: Total de funcionarios de la entidad" sqref="B22:F22"/>
    <dataValidation allowBlank="1" showInputMessage="1" showErrorMessage="1" prompt="Identificación de cada variable de la fórmula que compone el indicador.  Ejemplo: Total del funcionarios que asistieron a eventos de capacitación en el periódo" sqref="B20:F20"/>
    <dataValidation allowBlank="1" showInputMessage="1" showErrorMessage="1" prompt="Expresión matemática mediante la cual se calcula el indicador._x000a_La formula se debe presentar con siglas claras y que en_x000a_lo posible den cuenta del nombre de cada variable." sqref="M20:N21"/>
    <dataValidation allowBlank="1" showInputMessage="1" showErrorMessage="1" prompt="Unidad de medida: Unidad con la que se mide el indicador: porcentaje, hectáreas, pesos, etc." sqref="A26:A27 B26:C26"/>
    <dataValidation allowBlank="1" showInputMessage="1" showErrorMessage="1" prompt="Vigencia: Corresponde al período de tiempo esperado entre una medición y otra. La periodicidad depende del volumen y la capacidad de la entidad y de la necesidad de toma de decisión." sqref="D26"/>
    <dataValidation allowBlank="1" showInputMessage="1" showErrorMessage="1" prompt="Meta: valor esperado (objetivo) que espera alcanzar un indicador en un período_x000a_específico." sqref="A35"/>
    <dataValidation type="list" allowBlank="1" showInputMessage="1" showErrorMessage="1" sqref="I27:K27">
      <formula1>"Acumulado, No acumulado (Constante)"</formula1>
    </dataValidation>
    <dataValidation type="list" allowBlank="1" showInputMessage="1" showErrorMessage="1" sqref="B17:C17">
      <formula1>"Eficacia,Eficiencia,Efectividad"</formula1>
    </dataValidation>
    <dataValidation allowBlank="1" showInputMessage="1" showErrorMessage="1" prompt="Fuente de información: personas, instituciones, grupos y/o documentos que contienen información a partir de la cual es posible extraer datos útiles para generar información evaluativo. Ejm: Listado de asistencia" sqref="D24:E24"/>
    <dataValidation type="list" allowBlank="1" showInputMessage="1" showErrorMessage="1" sqref="D15:G15">
      <formula1>"X"</formula1>
    </dataValidation>
    <dataValidation allowBlank="1" showInputMessage="1" showErrorMessage="1" prompt="Describir las modificaciones del procedimiento al cambiar de versiòn" sqref="WVI5:WVO5 IW5:JC5 SS5:SY5 ACO5:ACU5 AMK5:AMQ5 AWG5:AWM5 BGC5:BGI5 BPY5:BQE5 BZU5:CAA5 CJQ5:CJW5 CTM5:CTS5 DDI5:DDO5 DNE5:DNK5 DXA5:DXG5 EGW5:EHC5 EQS5:EQY5 FAO5:FAU5 FKK5:FKQ5 FUG5:FUM5 GEC5:GEI5 GNY5:GOE5 GXU5:GYA5 HHQ5:HHW5 HRM5:HRS5 IBI5:IBO5 ILE5:ILK5 IVA5:IVG5 JEW5:JFC5 JOS5:JOY5 JYO5:JYU5 KIK5:KIQ5 KSG5:KSM5 LCC5:LCI5 LLY5:LME5 LVU5:LWA5 MFQ5:MFW5 MPM5:MPS5 MZI5:MZO5 NJE5:NJK5 NTA5:NTG5 OCW5:ODC5 OMS5:OMY5 OWO5:OWU5 PGK5:PGQ5 PQG5:PQM5 QAC5:QAI5 QJY5:QKE5 QTU5:QUA5 RDQ5:RDW5 RNM5:RNS5 RXI5:RXO5 SHE5:SHK5 SRA5:SRG5 TAW5:TBC5 TKS5:TKY5 TUO5:TUU5 UEK5:UEQ5 UOG5:UOM5 UYC5:UYI5 VHY5:VIE5 VRU5:VSA5 WBQ5:WBW5 WLM5:WLS5 A5"/>
  </dataValidations>
  <printOptions horizontalCentered="1"/>
  <pageMargins left="0" right="0" top="0.39370078740157483" bottom="0" header="0" footer="0"/>
  <pageSetup paperSize="41" scale="35" orientation="portrait" r:id="rId1"/>
  <rowBreaks count="2" manualBreakCount="2">
    <brk id="32" max="16383" man="1"/>
    <brk id="4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TABLAS!$F$2:$F$7</xm:f>
          </x14:formula1>
          <xm:sqref>B25</xm:sqref>
        </x14:dataValidation>
        <x14:dataValidation type="list" allowBlank="1" showInputMessage="1" showErrorMessage="1">
          <x14:formula1>
            <xm:f>TABLAS!$C$2:$C$15</xm:f>
          </x14:formula1>
          <xm:sqref>A11:C11</xm:sqref>
        </x14:dataValidation>
        <x14:dataValidation type="list" allowBlank="1" showInputMessage="1" showErrorMessage="1">
          <x14:formula1>
            <xm:f>TABLAS!$E$2:$E$5</xm:f>
          </x14:formula1>
          <xm:sqref>H11:L11</xm:sqref>
        </x14:dataValidation>
        <x14:dataValidation type="list" allowBlank="1" showInputMessage="1" showErrorMessage="1">
          <x14:formula1>
            <xm:f>TABLAS!$A$2:$A$11</xm:f>
          </x14:formula1>
          <xm:sqref>A15:C15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2"/>
  <sheetViews>
    <sheetView zoomScale="85" zoomScaleNormal="85" workbookViewId="0">
      <pane xSplit="2" ySplit="1" topLeftCell="C2" activePane="bottomRight" state="frozen"/>
      <selection activeCell="B2" sqref="B2:B9"/>
      <selection pane="topRight" activeCell="B2" sqref="B2:B9"/>
      <selection pane="bottomLeft" activeCell="B2" sqref="B2:B9"/>
      <selection pane="bottomRight" activeCell="B19" sqref="B19"/>
    </sheetView>
  </sheetViews>
  <sheetFormatPr baseColWidth="10" defaultColWidth="11.453125" defaultRowHeight="14.5"/>
  <cols>
    <col min="1" max="1" width="5.1796875" bestFit="1" customWidth="1"/>
    <col min="2" max="2" width="90.453125" bestFit="1" customWidth="1"/>
    <col min="3" max="3" width="13.453125" customWidth="1"/>
    <col min="4" max="4" width="13.26953125" customWidth="1"/>
    <col min="5" max="5" width="13.54296875" customWidth="1"/>
    <col min="6" max="6" width="72.81640625" customWidth="1"/>
    <col min="7" max="7" width="46.453125" customWidth="1"/>
    <col min="14" max="14" width="70.26953125" customWidth="1"/>
  </cols>
  <sheetData>
    <row r="1" spans="1:7">
      <c r="A1" s="13" t="s">
        <v>69</v>
      </c>
      <c r="B1" s="14" t="s">
        <v>191</v>
      </c>
      <c r="C1" s="14" t="s">
        <v>48</v>
      </c>
      <c r="D1" s="14" t="s">
        <v>49</v>
      </c>
      <c r="E1" s="14" t="s">
        <v>50</v>
      </c>
      <c r="F1" s="14" t="s">
        <v>70</v>
      </c>
      <c r="G1" s="15" t="s">
        <v>71</v>
      </c>
    </row>
    <row r="2" spans="1:7">
      <c r="A2" s="16">
        <v>1</v>
      </c>
      <c r="B2" s="17"/>
      <c r="C2" s="17"/>
      <c r="D2" s="17"/>
      <c r="E2" s="17"/>
      <c r="F2" s="18"/>
      <c r="G2" s="18"/>
    </row>
    <row r="3" spans="1:7">
      <c r="A3" s="10">
        <v>2</v>
      </c>
      <c r="B3" s="21"/>
      <c r="C3" s="8"/>
      <c r="D3" s="8"/>
      <c r="E3" s="8"/>
      <c r="F3" s="11"/>
      <c r="G3" s="11"/>
    </row>
    <row r="4" spans="1:7">
      <c r="A4" s="16">
        <v>3</v>
      </c>
      <c r="B4" s="27"/>
      <c r="C4" s="17"/>
      <c r="D4" s="17"/>
      <c r="E4" s="17"/>
      <c r="F4" s="18"/>
      <c r="G4" s="18"/>
    </row>
    <row r="5" spans="1:7">
      <c r="A5" s="10">
        <v>4</v>
      </c>
      <c r="B5" s="8"/>
      <c r="C5" s="8"/>
      <c r="D5" s="8"/>
      <c r="E5" s="8"/>
      <c r="F5" s="11"/>
      <c r="G5" s="11"/>
    </row>
    <row r="6" spans="1:7">
      <c r="A6" s="16">
        <v>5</v>
      </c>
      <c r="B6" s="23"/>
      <c r="C6" s="17"/>
      <c r="D6" s="17"/>
      <c r="E6" s="17"/>
      <c r="F6" s="18"/>
      <c r="G6" s="18"/>
    </row>
    <row r="7" spans="1:7">
      <c r="A7" s="10">
        <v>6</v>
      </c>
      <c r="B7" s="26"/>
      <c r="C7" s="8"/>
      <c r="D7" s="8"/>
      <c r="E7" s="8"/>
      <c r="F7" s="11"/>
      <c r="G7" s="11"/>
    </row>
    <row r="8" spans="1:7">
      <c r="A8" s="16">
        <v>7</v>
      </c>
      <c r="B8" s="17"/>
      <c r="C8" s="17"/>
      <c r="D8" s="17"/>
      <c r="E8" s="17"/>
      <c r="F8" s="18"/>
      <c r="G8" s="18"/>
    </row>
    <row r="9" spans="1:7">
      <c r="A9" s="10">
        <v>8</v>
      </c>
      <c r="B9" s="8"/>
      <c r="C9" s="8"/>
      <c r="D9" s="8"/>
      <c r="E9" s="8"/>
      <c r="F9" s="11"/>
      <c r="G9" s="11"/>
    </row>
    <row r="10" spans="1:7">
      <c r="A10" s="16">
        <v>9</v>
      </c>
      <c r="B10" s="17"/>
      <c r="C10" s="17"/>
      <c r="D10" s="17"/>
      <c r="E10" s="17"/>
      <c r="F10" s="18"/>
      <c r="G10" s="18"/>
    </row>
    <row r="11" spans="1:7">
      <c r="A11" s="10">
        <v>10</v>
      </c>
      <c r="B11" s="8"/>
      <c r="C11" s="8"/>
      <c r="D11" s="8"/>
      <c r="E11" s="8"/>
      <c r="F11" s="11"/>
      <c r="G11" s="11"/>
    </row>
    <row r="12" spans="1:7">
      <c r="A12" s="16">
        <v>11</v>
      </c>
      <c r="B12" s="17"/>
      <c r="C12" s="17"/>
      <c r="D12" s="17"/>
      <c r="E12" s="17"/>
      <c r="F12" s="18"/>
      <c r="G12" s="18"/>
    </row>
    <row r="13" spans="1:7">
      <c r="A13" s="10">
        <v>12</v>
      </c>
      <c r="B13" s="8"/>
      <c r="C13" s="8"/>
      <c r="D13" s="8"/>
      <c r="E13" s="8"/>
      <c r="F13" s="11"/>
      <c r="G13" s="11"/>
    </row>
    <row r="14" spans="1:7">
      <c r="A14" s="16">
        <v>13</v>
      </c>
      <c r="B14" s="17"/>
      <c r="C14" s="17"/>
      <c r="D14" s="17"/>
      <c r="E14" s="17"/>
      <c r="F14" s="18"/>
      <c r="G14" s="18"/>
    </row>
    <row r="15" spans="1:7">
      <c r="A15" s="10">
        <v>14</v>
      </c>
      <c r="B15" s="8"/>
      <c r="C15" s="8"/>
      <c r="D15" s="8"/>
      <c r="E15" s="8"/>
      <c r="F15" s="11"/>
      <c r="G15" s="11"/>
    </row>
    <row r="16" spans="1:7">
      <c r="A16" s="16">
        <v>15</v>
      </c>
      <c r="B16" s="17"/>
      <c r="C16" s="17"/>
      <c r="D16" s="17"/>
      <c r="E16" s="17"/>
      <c r="F16" s="18"/>
      <c r="G16" s="18"/>
    </row>
    <row r="17" spans="1:7">
      <c r="A17" s="10">
        <v>16</v>
      </c>
      <c r="B17" s="8"/>
      <c r="C17" s="8"/>
      <c r="D17" s="8"/>
      <c r="E17" s="8"/>
      <c r="F17" s="11"/>
      <c r="G17" s="11"/>
    </row>
    <row r="18" spans="1:7">
      <c r="A18" s="16">
        <v>17</v>
      </c>
      <c r="B18" s="17"/>
      <c r="C18" s="17"/>
      <c r="D18" s="17"/>
      <c r="E18" s="17"/>
      <c r="F18" s="18"/>
      <c r="G18" s="18"/>
    </row>
    <row r="19" spans="1:7">
      <c r="A19" s="10">
        <v>18</v>
      </c>
      <c r="B19" s="8"/>
      <c r="C19" s="8"/>
      <c r="D19" s="8"/>
      <c r="E19" s="8"/>
      <c r="F19" s="11"/>
      <c r="G19" s="11"/>
    </row>
    <row r="20" spans="1:7">
      <c r="A20" s="16">
        <v>19</v>
      </c>
      <c r="B20" s="17"/>
      <c r="C20" s="17"/>
      <c r="D20" s="17"/>
      <c r="E20" s="17"/>
      <c r="F20" s="18"/>
      <c r="G20" s="18"/>
    </row>
    <row r="21" spans="1:7">
      <c r="B21" s="21"/>
      <c r="C21" s="21"/>
      <c r="D21" s="21" t="s">
        <v>72</v>
      </c>
      <c r="E21" s="22" t="e">
        <f>AVERAGE(E2:E20)</f>
        <v>#DIV/0!</v>
      </c>
      <c r="F21" s="21"/>
    </row>
    <row r="22" spans="1:7">
      <c r="B22" s="8"/>
      <c r="C22" s="8"/>
      <c r="D22" s="8"/>
      <c r="E22" s="8"/>
      <c r="F22" s="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showGridLines="0" topLeftCell="A16" zoomScaleNormal="100" zoomScaleSheetLayoutView="85" workbookViewId="0">
      <selection activeCell="C22" sqref="C22"/>
    </sheetView>
  </sheetViews>
  <sheetFormatPr baseColWidth="10" defaultColWidth="11.453125" defaultRowHeight="16"/>
  <cols>
    <col min="1" max="1" width="26.7265625" style="29" customWidth="1"/>
    <col min="2" max="2" width="140.453125" style="30" customWidth="1"/>
    <col min="3" max="16384" width="11.453125" style="29"/>
  </cols>
  <sheetData>
    <row r="1" spans="1:2" ht="75.75" customHeight="1">
      <c r="A1" s="55"/>
      <c r="B1" s="48"/>
    </row>
    <row r="2" spans="1:2" ht="18">
      <c r="A2" s="51" t="s">
        <v>150</v>
      </c>
      <c r="B2" s="51" t="s">
        <v>151</v>
      </c>
    </row>
    <row r="3" spans="1:2">
      <c r="A3" s="138" t="s">
        <v>152</v>
      </c>
      <c r="B3" s="138"/>
    </row>
    <row r="4" spans="1:2">
      <c r="A4" s="49" t="s">
        <v>0</v>
      </c>
      <c r="B4" s="52" t="s">
        <v>208</v>
      </c>
    </row>
    <row r="5" spans="1:2">
      <c r="A5" s="49" t="s">
        <v>1</v>
      </c>
      <c r="B5" s="52" t="s">
        <v>207</v>
      </c>
    </row>
    <row r="6" spans="1:2" ht="28">
      <c r="A6" s="50" t="s">
        <v>209</v>
      </c>
      <c r="B6" s="53" t="s">
        <v>153</v>
      </c>
    </row>
    <row r="7" spans="1:2" ht="29">
      <c r="A7" s="49" t="s">
        <v>3</v>
      </c>
      <c r="B7" s="52" t="s">
        <v>210</v>
      </c>
    </row>
    <row r="8" spans="1:2">
      <c r="A8" s="138" t="s">
        <v>216</v>
      </c>
      <c r="B8" s="138"/>
    </row>
    <row r="9" spans="1:2">
      <c r="A9" s="50" t="s">
        <v>201</v>
      </c>
      <c r="B9" s="53" t="s">
        <v>153</v>
      </c>
    </row>
    <row r="10" spans="1:2" ht="29">
      <c r="A10" s="49" t="s">
        <v>193</v>
      </c>
      <c r="B10" s="52" t="s">
        <v>250</v>
      </c>
    </row>
    <row r="11" spans="1:2" ht="29">
      <c r="A11" s="49" t="s">
        <v>195</v>
      </c>
      <c r="B11" s="52" t="s">
        <v>211</v>
      </c>
    </row>
    <row r="12" spans="1:2" ht="29">
      <c r="A12" s="49" t="s">
        <v>194</v>
      </c>
      <c r="B12" s="52" t="s">
        <v>212</v>
      </c>
    </row>
    <row r="13" spans="1:2" ht="29">
      <c r="A13" s="49" t="s">
        <v>4</v>
      </c>
      <c r="B13" s="52" t="s">
        <v>213</v>
      </c>
    </row>
    <row r="14" spans="1:2" ht="29">
      <c r="A14" s="49" t="s">
        <v>5</v>
      </c>
      <c r="B14" s="52" t="s">
        <v>214</v>
      </c>
    </row>
    <row r="15" spans="1:2" s="30" customFormat="1" ht="43.5">
      <c r="A15" s="49" t="s">
        <v>154</v>
      </c>
      <c r="B15" s="52" t="s">
        <v>243</v>
      </c>
    </row>
    <row r="16" spans="1:2">
      <c r="A16" s="50" t="s">
        <v>6</v>
      </c>
      <c r="B16" s="52" t="s">
        <v>155</v>
      </c>
    </row>
    <row r="17" spans="1:2" ht="29">
      <c r="A17" s="50" t="s">
        <v>7</v>
      </c>
      <c r="B17" s="52" t="s">
        <v>215</v>
      </c>
    </row>
    <row r="18" spans="1:2" ht="43.5">
      <c r="A18" s="50" t="s">
        <v>8</v>
      </c>
      <c r="B18" s="52" t="s">
        <v>238</v>
      </c>
    </row>
    <row r="19" spans="1:2">
      <c r="A19" s="138" t="s">
        <v>220</v>
      </c>
      <c r="B19" s="138"/>
    </row>
    <row r="20" spans="1:2" ht="43.5">
      <c r="A20" s="50" t="s">
        <v>9</v>
      </c>
      <c r="B20" s="52" t="s">
        <v>221</v>
      </c>
    </row>
    <row r="21" spans="1:2">
      <c r="A21" s="50" t="s">
        <v>157</v>
      </c>
      <c r="B21" s="52" t="s">
        <v>239</v>
      </c>
    </row>
    <row r="22" spans="1:2" ht="28">
      <c r="A22" s="50" t="s">
        <v>16</v>
      </c>
      <c r="B22" s="52" t="s">
        <v>158</v>
      </c>
    </row>
    <row r="23" spans="1:2" ht="43.5">
      <c r="A23" s="50" t="s">
        <v>17</v>
      </c>
      <c r="B23" s="52" t="s">
        <v>227</v>
      </c>
    </row>
    <row r="24" spans="1:2" ht="42">
      <c r="A24" s="50" t="s">
        <v>205</v>
      </c>
      <c r="B24" s="52" t="s">
        <v>222</v>
      </c>
    </row>
    <row r="25" spans="1:2" ht="28">
      <c r="A25" s="50" t="s">
        <v>206</v>
      </c>
      <c r="B25" s="52" t="s">
        <v>223</v>
      </c>
    </row>
    <row r="26" spans="1:2" ht="28">
      <c r="A26" s="50" t="s">
        <v>18</v>
      </c>
      <c r="B26" s="52" t="s">
        <v>224</v>
      </c>
    </row>
    <row r="27" spans="1:2">
      <c r="A27" s="50" t="s">
        <v>156</v>
      </c>
      <c r="B27" s="52" t="s">
        <v>240</v>
      </c>
    </row>
    <row r="28" spans="1:2">
      <c r="A28" s="50" t="s">
        <v>20</v>
      </c>
      <c r="B28" s="52" t="s">
        <v>246</v>
      </c>
    </row>
    <row r="29" spans="1:2">
      <c r="A29" s="50" t="s">
        <v>21</v>
      </c>
      <c r="B29" s="52" t="s">
        <v>241</v>
      </c>
    </row>
    <row r="30" spans="1:2">
      <c r="A30" s="50" t="s">
        <v>22</v>
      </c>
      <c r="B30" s="52" t="s">
        <v>225</v>
      </c>
    </row>
    <row r="31" spans="1:2">
      <c r="A31" s="50" t="s">
        <v>23</v>
      </c>
      <c r="B31" s="52" t="s">
        <v>226</v>
      </c>
    </row>
    <row r="32" spans="1:2">
      <c r="A32" s="50" t="s">
        <v>149</v>
      </c>
      <c r="B32" s="52" t="s">
        <v>159</v>
      </c>
    </row>
    <row r="33" spans="1:2">
      <c r="A33" s="50" t="s">
        <v>24</v>
      </c>
      <c r="B33" s="52" t="s">
        <v>247</v>
      </c>
    </row>
    <row r="34" spans="1:2">
      <c r="A34" s="50" t="s">
        <v>249</v>
      </c>
      <c r="B34" s="52" t="s">
        <v>248</v>
      </c>
    </row>
    <row r="35" spans="1:2" ht="28">
      <c r="A35" s="50" t="s">
        <v>26</v>
      </c>
      <c r="B35" s="52" t="s">
        <v>228</v>
      </c>
    </row>
    <row r="36" spans="1:2">
      <c r="A36" s="50" t="s">
        <v>27</v>
      </c>
      <c r="B36" s="52" t="s">
        <v>160</v>
      </c>
    </row>
    <row r="37" spans="1:2">
      <c r="A37" s="138" t="s">
        <v>229</v>
      </c>
      <c r="B37" s="138"/>
    </row>
    <row r="38" spans="1:2">
      <c r="A38" s="50" t="s">
        <v>35</v>
      </c>
      <c r="B38" s="52" t="s">
        <v>244</v>
      </c>
    </row>
    <row r="39" spans="1:2">
      <c r="A39" s="50" t="s">
        <v>20</v>
      </c>
      <c r="B39" s="52" t="s">
        <v>230</v>
      </c>
    </row>
    <row r="40" spans="1:2">
      <c r="A40" s="50" t="s">
        <v>48</v>
      </c>
      <c r="B40" s="52" t="s">
        <v>231</v>
      </c>
    </row>
    <row r="41" spans="1:2">
      <c r="A41" s="50" t="s">
        <v>49</v>
      </c>
      <c r="B41" s="52" t="s">
        <v>232</v>
      </c>
    </row>
    <row r="42" spans="1:2">
      <c r="A42" s="50" t="s">
        <v>51</v>
      </c>
      <c r="B42" s="52" t="s">
        <v>233</v>
      </c>
    </row>
    <row r="43" spans="1:2">
      <c r="A43" s="138" t="s">
        <v>234</v>
      </c>
      <c r="B43" s="138"/>
    </row>
    <row r="44" spans="1:2">
      <c r="A44" s="139" t="s">
        <v>242</v>
      </c>
      <c r="B44" s="139"/>
    </row>
    <row r="45" spans="1:2">
      <c r="A45" s="138" t="s">
        <v>235</v>
      </c>
      <c r="B45" s="138"/>
    </row>
    <row r="46" spans="1:2" ht="28">
      <c r="A46" s="50" t="s">
        <v>54</v>
      </c>
      <c r="B46" s="52" t="s">
        <v>236</v>
      </c>
    </row>
    <row r="47" spans="1:2">
      <c r="A47" s="50" t="s">
        <v>55</v>
      </c>
      <c r="B47" s="52" t="s">
        <v>237</v>
      </c>
    </row>
    <row r="48" spans="1:2" ht="46" customHeight="1">
      <c r="A48" s="50" t="s">
        <v>56</v>
      </c>
      <c r="B48" s="54" t="s">
        <v>258</v>
      </c>
    </row>
  </sheetData>
  <mergeCells count="7">
    <mergeCell ref="A45:B45"/>
    <mergeCell ref="A43:B43"/>
    <mergeCell ref="A19:B19"/>
    <mergeCell ref="A8:B8"/>
    <mergeCell ref="A3:B3"/>
    <mergeCell ref="A37:B37"/>
    <mergeCell ref="A44:B44"/>
  </mergeCells>
  <pageMargins left="0.39370078740157483" right="0.39370078740157483" top="0.39370078740157483" bottom="0.39370078740157483" header="0" footer="0"/>
  <pageSetup scale="5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showGridLines="0" zoomScaleNormal="100" workbookViewId="0">
      <pane xSplit="2" ySplit="5" topLeftCell="C6" activePane="bottomRight" state="frozen"/>
      <selection pane="topRight" activeCell="B1" sqref="B1"/>
      <selection pane="bottomLeft" activeCell="A8" sqref="A8"/>
      <selection pane="bottomRight" activeCell="C37" sqref="C37"/>
    </sheetView>
  </sheetViews>
  <sheetFormatPr baseColWidth="10" defaultColWidth="11.453125" defaultRowHeight="14.5"/>
  <cols>
    <col min="1" max="1" width="3.81640625" style="37" customWidth="1"/>
    <col min="2" max="2" width="82.81640625" style="37" customWidth="1"/>
    <col min="3" max="3" width="17.1796875" style="39" customWidth="1"/>
    <col min="4" max="16384" width="11.453125" style="37"/>
  </cols>
  <sheetData>
    <row r="1" spans="1:3" ht="20.5">
      <c r="A1" s="141" t="s">
        <v>79</v>
      </c>
      <c r="B1" s="141"/>
      <c r="C1" s="141"/>
    </row>
    <row r="2" spans="1:3" ht="15" customHeight="1">
      <c r="A2" s="142" t="s">
        <v>80</v>
      </c>
      <c r="B2" s="142"/>
      <c r="C2" s="142"/>
    </row>
    <row r="3" spans="1:3" ht="31.5" customHeight="1">
      <c r="A3" s="143">
        <f>Formato!D17</f>
        <v>0</v>
      </c>
      <c r="B3" s="143"/>
      <c r="C3" s="143"/>
    </row>
    <row r="4" spans="1:3" ht="15" customHeight="1">
      <c r="A4" s="144" t="s">
        <v>254</v>
      </c>
      <c r="B4" s="145" t="s">
        <v>81</v>
      </c>
      <c r="C4" s="56" t="s">
        <v>82</v>
      </c>
    </row>
    <row r="5" spans="1:3">
      <c r="A5" s="144"/>
      <c r="B5" s="145"/>
      <c r="C5" s="56" t="s">
        <v>83</v>
      </c>
    </row>
    <row r="6" spans="1:3" ht="21.75" customHeight="1">
      <c r="A6" s="57">
        <v>1</v>
      </c>
      <c r="B6" s="58" t="s">
        <v>84</v>
      </c>
      <c r="C6" s="57"/>
    </row>
    <row r="7" spans="1:3" ht="21" customHeight="1">
      <c r="A7" s="57">
        <v>2</v>
      </c>
      <c r="B7" s="58" t="s">
        <v>85</v>
      </c>
      <c r="C7" s="57"/>
    </row>
    <row r="8" spans="1:3" ht="30" customHeight="1">
      <c r="A8" s="57">
        <v>3</v>
      </c>
      <c r="B8" s="58" t="s">
        <v>86</v>
      </c>
      <c r="C8" s="57"/>
    </row>
    <row r="9" spans="1:3" ht="21" customHeight="1">
      <c r="A9" s="57">
        <v>4</v>
      </c>
      <c r="B9" s="58" t="s">
        <v>87</v>
      </c>
      <c r="C9" s="57"/>
    </row>
    <row r="10" spans="1:3" ht="21" customHeight="1">
      <c r="A10" s="57">
        <v>5</v>
      </c>
      <c r="B10" s="58" t="s">
        <v>88</v>
      </c>
      <c r="C10" s="57"/>
    </row>
    <row r="11" spans="1:3" ht="30.75" customHeight="1">
      <c r="A11" s="57">
        <v>6</v>
      </c>
      <c r="B11" s="58" t="s">
        <v>89</v>
      </c>
      <c r="C11" s="57"/>
    </row>
    <row r="12" spans="1:3" ht="30" customHeight="1">
      <c r="A12" s="57">
        <v>7</v>
      </c>
      <c r="B12" s="58" t="s">
        <v>90</v>
      </c>
      <c r="C12" s="57"/>
    </row>
    <row r="13" spans="1:3" ht="39" customHeight="1">
      <c r="A13" s="57">
        <v>8</v>
      </c>
      <c r="B13" s="58" t="s">
        <v>91</v>
      </c>
      <c r="C13" s="57"/>
    </row>
    <row r="14" spans="1:3" ht="36" customHeight="1">
      <c r="A14" s="57">
        <v>9</v>
      </c>
      <c r="B14" s="58" t="s">
        <v>92</v>
      </c>
      <c r="C14" s="57"/>
    </row>
    <row r="15" spans="1:3" ht="26.25" customHeight="1">
      <c r="A15" s="57">
        <v>10</v>
      </c>
      <c r="B15" s="58" t="s">
        <v>93</v>
      </c>
      <c r="C15" s="57"/>
    </row>
    <row r="16" spans="1:3" ht="30.75" customHeight="1">
      <c r="A16" s="57">
        <v>11</v>
      </c>
      <c r="B16" s="58" t="s">
        <v>94</v>
      </c>
      <c r="C16" s="57"/>
    </row>
    <row r="17" spans="1:3" ht="34.5" customHeight="1">
      <c r="A17" s="57">
        <v>12</v>
      </c>
      <c r="B17" s="58" t="s">
        <v>95</v>
      </c>
      <c r="C17" s="57"/>
    </row>
    <row r="18" spans="1:3" ht="34.5" customHeight="1">
      <c r="A18" s="57">
        <v>13</v>
      </c>
      <c r="B18" s="58" t="s">
        <v>96</v>
      </c>
      <c r="C18" s="57"/>
    </row>
    <row r="19" spans="1:3" ht="31.5" customHeight="1">
      <c r="A19" s="57">
        <v>14</v>
      </c>
      <c r="B19" s="58" t="s">
        <v>97</v>
      </c>
      <c r="C19" s="57"/>
    </row>
    <row r="20" spans="1:3" ht="30.75" customHeight="1">
      <c r="A20" s="57">
        <v>15</v>
      </c>
      <c r="B20" s="58" t="s">
        <v>98</v>
      </c>
      <c r="C20" s="57"/>
    </row>
    <row r="21" spans="1:3" ht="31.5" customHeight="1">
      <c r="A21" s="57">
        <v>16</v>
      </c>
      <c r="B21" s="58" t="s">
        <v>99</v>
      </c>
      <c r="C21" s="57"/>
    </row>
    <row r="22" spans="1:3" ht="34.5" customHeight="1">
      <c r="A22" s="57">
        <v>17</v>
      </c>
      <c r="B22" s="58" t="s">
        <v>100</v>
      </c>
      <c r="C22" s="57"/>
    </row>
    <row r="23" spans="1:3" ht="9.75" customHeight="1">
      <c r="A23" s="59"/>
      <c r="B23" s="59"/>
      <c r="C23" s="59"/>
    </row>
    <row r="24" spans="1:3" ht="20.25" customHeight="1">
      <c r="A24" s="140" t="s">
        <v>101</v>
      </c>
      <c r="B24" s="140"/>
      <c r="C24" s="60">
        <f>+COUNTIF($C$6:$C$22,"Si")</f>
        <v>0</v>
      </c>
    </row>
    <row r="25" spans="1:3" ht="20.25" customHeight="1">
      <c r="A25" s="140" t="s">
        <v>102</v>
      </c>
      <c r="B25" s="140"/>
      <c r="C25" s="61">
        <f>+COUNTIF($C$6:$C$22,"No")</f>
        <v>0</v>
      </c>
    </row>
    <row r="26" spans="1:3" ht="21.75" customHeight="1">
      <c r="A26" s="147" t="s">
        <v>103</v>
      </c>
      <c r="B26" s="147"/>
      <c r="C26" s="62" t="str">
        <f>IF(AND(C24=0,C25=0),"-",IF(C24&lt;=9,"DÉBIL",IF(C24&lt;=13,"MODERADO","FUERTE")))</f>
        <v>-</v>
      </c>
    </row>
    <row r="27" spans="1:3">
      <c r="A27" s="148"/>
      <c r="B27" s="148"/>
      <c r="C27" s="148"/>
    </row>
    <row r="28" spans="1:3">
      <c r="A28" s="149" t="s">
        <v>104</v>
      </c>
      <c r="B28" s="149"/>
      <c r="C28" s="149"/>
    </row>
    <row r="29" spans="1:3" s="38" customFormat="1" ht="23.25" customHeight="1">
      <c r="A29" s="146" t="s">
        <v>251</v>
      </c>
      <c r="B29" s="146"/>
      <c r="C29" s="146"/>
    </row>
    <row r="30" spans="1:3" s="38" customFormat="1" ht="23.25" customHeight="1">
      <c r="A30" s="146" t="s">
        <v>252</v>
      </c>
      <c r="B30" s="146"/>
      <c r="C30" s="146"/>
    </row>
    <row r="31" spans="1:3" s="38" customFormat="1" ht="23.25" customHeight="1">
      <c r="A31" s="146" t="s">
        <v>253</v>
      </c>
      <c r="B31" s="146"/>
      <c r="C31" s="146"/>
    </row>
    <row r="32" spans="1:3" s="38" customFormat="1" ht="12.75" customHeight="1">
      <c r="A32" s="146"/>
      <c r="B32" s="146"/>
      <c r="C32" s="146"/>
    </row>
  </sheetData>
  <mergeCells count="14">
    <mergeCell ref="A31:C31"/>
    <mergeCell ref="A32:C32"/>
    <mergeCell ref="A25:B25"/>
    <mergeCell ref="A26:B26"/>
    <mergeCell ref="A27:C27"/>
    <mergeCell ref="A28:C28"/>
    <mergeCell ref="A29:C29"/>
    <mergeCell ref="A30:C30"/>
    <mergeCell ref="A24:B24"/>
    <mergeCell ref="A1:C1"/>
    <mergeCell ref="A2:C2"/>
    <mergeCell ref="A3:C3"/>
    <mergeCell ref="A4:A5"/>
    <mergeCell ref="B4:B5"/>
  </mergeCells>
  <conditionalFormatting sqref="C26">
    <cfRule type="containsText" dxfId="42" priority="3" operator="containsText" text="MODERADO">
      <formula>NOT(ISERROR(SEARCH("MODERADO",C26)))</formula>
    </cfRule>
    <cfRule type="containsText" dxfId="41" priority="4" operator="containsText" text="DÉBIL">
      <formula>NOT(ISERROR(SEARCH("DÉBIL",C26)))</formula>
    </cfRule>
    <cfRule type="containsText" dxfId="40" priority="5" operator="containsText" text="FUERTE">
      <formula>NOT(ISERROR(SEARCH("FUERTE",C26)))</formula>
    </cfRule>
  </conditionalFormatting>
  <conditionalFormatting sqref="C24">
    <cfRule type="expression" dxfId="39" priority="6">
      <formula>+$C$24+#REF!&lt;17</formula>
    </cfRule>
    <cfRule type="expression" dxfId="38" priority="7">
      <formula>+$C$24+#REF!=17</formula>
    </cfRule>
  </conditionalFormatting>
  <conditionalFormatting sqref="C25">
    <cfRule type="expression" dxfId="37" priority="1">
      <formula>+$C$24+#REF!&lt;17</formula>
    </cfRule>
    <cfRule type="expression" dxfId="36" priority="2">
      <formula>+$C$24+#REF!=17</formula>
    </cfRule>
  </conditionalFormatting>
  <dataValidations count="1">
    <dataValidation type="list" allowBlank="1" showInputMessage="1" showErrorMessage="1" sqref="C6:C22">
      <formula1>"Si,No"</formula1>
    </dataValidation>
  </dataValidations>
  <pageMargins left="0.39370078740157483" right="0.39370078740157483" top="0.39370078740157483" bottom="0.39370078740157483" header="0" footer="0"/>
  <pageSetup paperSize="41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12" sqref="A12"/>
    </sheetView>
  </sheetViews>
  <sheetFormatPr baseColWidth="10" defaultColWidth="11.453125" defaultRowHeight="14.5"/>
  <cols>
    <col min="1" max="1" width="68" style="5" customWidth="1"/>
    <col min="2" max="2" width="16.453125" style="5" bestFit="1" customWidth="1"/>
    <col min="3" max="3" width="90.453125" style="5" bestFit="1" customWidth="1"/>
    <col min="4" max="5" width="31.453125" style="5" customWidth="1"/>
    <col min="6" max="6" width="24.26953125" style="5" bestFit="1" customWidth="1"/>
    <col min="7" max="16384" width="11.453125" style="5"/>
  </cols>
  <sheetData>
    <row r="1" spans="1:7" ht="15" customHeight="1">
      <c r="A1" s="4" t="s">
        <v>105</v>
      </c>
      <c r="B1" s="2" t="s">
        <v>106</v>
      </c>
      <c r="C1" s="3" t="s">
        <v>107</v>
      </c>
      <c r="D1" s="3" t="s">
        <v>1</v>
      </c>
      <c r="E1" s="3" t="s">
        <v>2</v>
      </c>
      <c r="F1" s="1" t="s">
        <v>108</v>
      </c>
      <c r="G1" s="1" t="s">
        <v>204</v>
      </c>
    </row>
    <row r="2" spans="1:7">
      <c r="A2" s="6" t="s">
        <v>197</v>
      </c>
      <c r="B2" s="19" t="s">
        <v>111</v>
      </c>
      <c r="C2" s="28" t="s">
        <v>119</v>
      </c>
      <c r="D2" s="66" t="s">
        <v>262</v>
      </c>
      <c r="E2" s="66" t="s">
        <v>276</v>
      </c>
      <c r="F2" s="20" t="s">
        <v>110</v>
      </c>
      <c r="G2" s="20" t="s">
        <v>203</v>
      </c>
    </row>
    <row r="3" spans="1:7">
      <c r="A3" s="6" t="s">
        <v>199</v>
      </c>
      <c r="B3" s="19" t="s">
        <v>109</v>
      </c>
      <c r="C3" s="28" t="s">
        <v>259</v>
      </c>
      <c r="D3" s="66" t="s">
        <v>263</v>
      </c>
      <c r="E3" s="66" t="s">
        <v>277</v>
      </c>
      <c r="F3" s="20" t="s">
        <v>112</v>
      </c>
    </row>
    <row r="4" spans="1:7">
      <c r="A4" s="6" t="s">
        <v>286</v>
      </c>
      <c r="B4" s="19" t="s">
        <v>113</v>
      </c>
      <c r="C4" s="28" t="s">
        <v>120</v>
      </c>
      <c r="D4" s="66" t="s">
        <v>264</v>
      </c>
      <c r="E4" s="66" t="s">
        <v>278</v>
      </c>
      <c r="F4" s="20" t="s">
        <v>114</v>
      </c>
    </row>
    <row r="5" spans="1:7">
      <c r="A5" s="6" t="s">
        <v>287</v>
      </c>
      <c r="C5" s="28" t="s">
        <v>121</v>
      </c>
      <c r="D5" s="66" t="s">
        <v>265</v>
      </c>
      <c r="E5" s="66" t="s">
        <v>279</v>
      </c>
      <c r="F5" s="20" t="s">
        <v>115</v>
      </c>
    </row>
    <row r="6" spans="1:7">
      <c r="A6" s="6" t="s">
        <v>288</v>
      </c>
      <c r="C6" s="28" t="s">
        <v>122</v>
      </c>
      <c r="D6" s="66" t="s">
        <v>266</v>
      </c>
      <c r="E6" s="67"/>
      <c r="F6" s="20" t="s">
        <v>116</v>
      </c>
    </row>
    <row r="7" spans="1:7">
      <c r="A7" s="6" t="s">
        <v>198</v>
      </c>
      <c r="C7" s="28" t="s">
        <v>123</v>
      </c>
      <c r="D7" s="66" t="s">
        <v>267</v>
      </c>
      <c r="E7" s="67"/>
      <c r="F7" s="20" t="s">
        <v>117</v>
      </c>
    </row>
    <row r="8" spans="1:7">
      <c r="A8" s="6" t="s">
        <v>289</v>
      </c>
      <c r="C8" s="28" t="s">
        <v>261</v>
      </c>
      <c r="D8" s="66" t="s">
        <v>269</v>
      </c>
      <c r="E8" s="67"/>
    </row>
    <row r="9" spans="1:7">
      <c r="A9" s="6" t="s">
        <v>200</v>
      </c>
      <c r="C9" s="28" t="s">
        <v>124</v>
      </c>
      <c r="D9" s="66" t="s">
        <v>270</v>
      </c>
      <c r="E9" s="67"/>
    </row>
    <row r="10" spans="1:7">
      <c r="A10" s="6" t="s">
        <v>290</v>
      </c>
      <c r="C10" s="28" t="s">
        <v>125</v>
      </c>
      <c r="D10" s="66" t="s">
        <v>271</v>
      </c>
      <c r="E10" s="67"/>
    </row>
    <row r="11" spans="1:7">
      <c r="A11" s="6" t="s">
        <v>291</v>
      </c>
      <c r="C11" s="28" t="s">
        <v>196</v>
      </c>
      <c r="D11" s="66" t="s">
        <v>268</v>
      </c>
      <c r="E11" s="67"/>
    </row>
    <row r="12" spans="1:7">
      <c r="C12" s="28" t="s">
        <v>126</v>
      </c>
      <c r="D12" s="66" t="s">
        <v>272</v>
      </c>
      <c r="E12" s="67"/>
    </row>
    <row r="13" spans="1:7">
      <c r="C13" s="28" t="s">
        <v>127</v>
      </c>
      <c r="D13" s="66" t="s">
        <v>273</v>
      </c>
      <c r="E13" s="67"/>
    </row>
    <row r="14" spans="1:7">
      <c r="C14" s="28" t="s">
        <v>128</v>
      </c>
      <c r="D14" s="66" t="s">
        <v>274</v>
      </c>
      <c r="E14" s="67"/>
    </row>
    <row r="15" spans="1:7">
      <c r="C15" s="28" t="s">
        <v>260</v>
      </c>
      <c r="D15" s="66" t="s">
        <v>275</v>
      </c>
      <c r="E15" s="67"/>
    </row>
  </sheetData>
  <sortState ref="C2:C15">
    <sortCondition ref="C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5"/>
  <sheetViews>
    <sheetView workbookViewId="0">
      <pane xSplit="2" ySplit="1" topLeftCell="D2" activePane="bottomRight" state="frozen"/>
      <selection activeCell="B2" sqref="B2:B9"/>
      <selection pane="topRight" activeCell="B2" sqref="B2:B9"/>
      <selection pane="bottomLeft" activeCell="B2" sqref="B2:B9"/>
      <selection pane="bottomRight" activeCell="B16" sqref="B16"/>
    </sheetView>
  </sheetViews>
  <sheetFormatPr baseColWidth="10" defaultColWidth="11.453125" defaultRowHeight="14.5"/>
  <cols>
    <col min="1" max="1" width="5.453125" style="9" bestFit="1" customWidth="1"/>
    <col min="2" max="2" width="90.453125" bestFit="1" customWidth="1"/>
    <col min="3" max="3" width="13.453125" customWidth="1"/>
    <col min="4" max="4" width="13.26953125" customWidth="1"/>
    <col min="5" max="5" width="13.54296875" customWidth="1"/>
    <col min="6" max="6" width="72.81640625" customWidth="1"/>
    <col min="7" max="7" width="46.453125" customWidth="1"/>
    <col min="14" max="14" width="70.26953125" customWidth="1"/>
  </cols>
  <sheetData>
    <row r="1" spans="1:7">
      <c r="A1" s="13" t="s">
        <v>69</v>
      </c>
      <c r="B1" s="14" t="s">
        <v>161</v>
      </c>
      <c r="C1" s="14" t="s">
        <v>48</v>
      </c>
      <c r="D1" s="14" t="s">
        <v>49</v>
      </c>
      <c r="E1" s="14" t="s">
        <v>50</v>
      </c>
      <c r="F1" s="14" t="s">
        <v>70</v>
      </c>
      <c r="G1" s="15" t="s">
        <v>71</v>
      </c>
    </row>
    <row r="2" spans="1:7">
      <c r="A2" s="16">
        <v>1</v>
      </c>
      <c r="B2" s="23" t="s">
        <v>162</v>
      </c>
      <c r="C2" s="17"/>
      <c r="D2" s="17"/>
      <c r="E2" s="17"/>
      <c r="F2" s="18"/>
      <c r="G2" s="18"/>
    </row>
    <row r="3" spans="1:7">
      <c r="A3" s="10">
        <v>2</v>
      </c>
      <c r="B3" s="24" t="s">
        <v>163</v>
      </c>
      <c r="C3" s="8"/>
      <c r="D3" s="8"/>
      <c r="E3" s="8"/>
      <c r="F3" s="11"/>
      <c r="G3" s="11"/>
    </row>
    <row r="4" spans="1:7">
      <c r="A4" s="16">
        <v>3</v>
      </c>
      <c r="B4" s="25" t="s">
        <v>164</v>
      </c>
      <c r="C4" s="17"/>
      <c r="D4" s="17"/>
      <c r="E4" s="17"/>
      <c r="F4" s="18"/>
      <c r="G4" s="18"/>
    </row>
    <row r="5" spans="1:7">
      <c r="A5" s="10">
        <v>4</v>
      </c>
      <c r="B5" s="26" t="s">
        <v>165</v>
      </c>
      <c r="C5" s="8"/>
      <c r="D5" s="8"/>
      <c r="E5" s="8"/>
      <c r="F5" s="11"/>
      <c r="G5" s="11"/>
    </row>
    <row r="6" spans="1:7">
      <c r="A6" s="16">
        <v>5</v>
      </c>
      <c r="B6" s="17" t="s">
        <v>166</v>
      </c>
      <c r="C6" s="17"/>
      <c r="D6" s="17"/>
      <c r="E6" s="17"/>
      <c r="F6" s="18"/>
      <c r="G6" s="18"/>
    </row>
    <row r="7" spans="1:7">
      <c r="A7" s="10">
        <v>6</v>
      </c>
      <c r="B7" s="8" t="s">
        <v>167</v>
      </c>
      <c r="C7" s="8"/>
      <c r="D7" s="8"/>
      <c r="E7" s="8"/>
      <c r="F7" s="11"/>
      <c r="G7" s="11"/>
    </row>
    <row r="8" spans="1:7">
      <c r="A8" s="16">
        <v>7</v>
      </c>
      <c r="B8" s="17" t="s">
        <v>168</v>
      </c>
      <c r="C8" s="17"/>
      <c r="D8" s="17"/>
      <c r="E8" s="17"/>
      <c r="F8" s="18"/>
      <c r="G8" s="18"/>
    </row>
    <row r="9" spans="1:7">
      <c r="A9" s="10">
        <v>8</v>
      </c>
      <c r="B9" s="8" t="s">
        <v>169</v>
      </c>
      <c r="C9" s="8"/>
      <c r="D9" s="8"/>
      <c r="E9" s="8"/>
      <c r="F9" s="11"/>
      <c r="G9" s="11"/>
    </row>
    <row r="10" spans="1:7">
      <c r="A10" s="16">
        <v>9</v>
      </c>
      <c r="B10" s="23"/>
      <c r="C10" s="17"/>
      <c r="D10" s="17"/>
      <c r="E10" s="17"/>
      <c r="F10" s="18"/>
      <c r="G10" s="18"/>
    </row>
    <row r="11" spans="1:7">
      <c r="A11" s="10">
        <v>10</v>
      </c>
      <c r="B11" s="26"/>
      <c r="C11" s="8"/>
      <c r="D11" s="8"/>
      <c r="E11" s="8"/>
      <c r="F11" s="11"/>
      <c r="G11" s="11"/>
    </row>
    <row r="12" spans="1:7">
      <c r="A12" s="16">
        <v>11</v>
      </c>
      <c r="B12" s="17"/>
      <c r="C12" s="17"/>
      <c r="D12" s="17"/>
      <c r="E12" s="17"/>
      <c r="F12" s="18"/>
      <c r="G12" s="18"/>
    </row>
    <row r="13" spans="1:7">
      <c r="A13" s="10">
        <v>12</v>
      </c>
      <c r="B13" s="8"/>
      <c r="C13" s="8"/>
      <c r="D13" s="8"/>
      <c r="E13" s="8"/>
      <c r="F13" s="11"/>
      <c r="G13" s="11"/>
    </row>
    <row r="14" spans="1:7">
      <c r="A14" s="16">
        <v>13</v>
      </c>
      <c r="B14" s="23"/>
      <c r="C14" s="17"/>
      <c r="D14" s="17"/>
      <c r="E14" s="17"/>
      <c r="F14" s="18"/>
      <c r="G14" s="18"/>
    </row>
    <row r="15" spans="1:7">
      <c r="A15" s="10">
        <v>14</v>
      </c>
      <c r="B15" s="24"/>
      <c r="C15" s="8"/>
      <c r="D15" s="8"/>
      <c r="E15" s="8"/>
      <c r="F15" s="11"/>
      <c r="G15" s="11"/>
    </row>
    <row r="16" spans="1:7">
      <c r="A16" s="16">
        <v>15</v>
      </c>
      <c r="B16" s="27"/>
      <c r="C16" s="17"/>
      <c r="D16" s="17"/>
      <c r="E16" s="17"/>
      <c r="F16" s="18"/>
      <c r="G16" s="18"/>
    </row>
    <row r="17" spans="1:7">
      <c r="A17" s="10">
        <v>16</v>
      </c>
      <c r="B17" s="8"/>
      <c r="C17" s="8"/>
      <c r="D17" s="8"/>
      <c r="E17" s="8"/>
      <c r="F17" s="11"/>
      <c r="G17" s="11"/>
    </row>
    <row r="18" spans="1:7">
      <c r="A18" s="16">
        <v>17</v>
      </c>
      <c r="B18" s="23"/>
      <c r="C18" s="17"/>
      <c r="D18" s="17"/>
      <c r="E18" s="17"/>
      <c r="F18" s="18"/>
      <c r="G18" s="18"/>
    </row>
    <row r="19" spans="1:7">
      <c r="A19" s="10">
        <v>18</v>
      </c>
      <c r="B19" s="26"/>
      <c r="C19" s="8"/>
      <c r="D19" s="8"/>
      <c r="E19" s="8"/>
      <c r="F19" s="11"/>
      <c r="G19" s="11"/>
    </row>
    <row r="20" spans="1:7">
      <c r="A20" s="16">
        <v>19</v>
      </c>
      <c r="B20" s="17"/>
      <c r="C20" s="17"/>
      <c r="D20" s="17"/>
      <c r="E20" s="17"/>
      <c r="F20" s="18"/>
      <c r="G20" s="18"/>
    </row>
    <row r="21" spans="1:7">
      <c r="A21" s="10">
        <v>20</v>
      </c>
      <c r="B21" s="8"/>
      <c r="C21" s="8"/>
      <c r="D21" s="8"/>
      <c r="E21" s="8"/>
      <c r="F21" s="11"/>
      <c r="G21" s="11"/>
    </row>
    <row r="22" spans="1:7">
      <c r="A22" s="16">
        <v>21</v>
      </c>
      <c r="B22" s="17"/>
      <c r="C22" s="17"/>
      <c r="D22" s="17"/>
      <c r="E22" s="17"/>
      <c r="F22" s="18"/>
      <c r="G22" s="18"/>
    </row>
    <row r="23" spans="1:7">
      <c r="A23" s="10">
        <v>22</v>
      </c>
      <c r="B23" s="8"/>
      <c r="C23" s="8"/>
      <c r="D23" s="8"/>
      <c r="E23" s="8"/>
      <c r="F23" s="11"/>
      <c r="G23" s="11"/>
    </row>
    <row r="24" spans="1:7">
      <c r="B24" s="8"/>
      <c r="C24" s="8"/>
      <c r="D24" s="8" t="s">
        <v>72</v>
      </c>
      <c r="E24" s="7" t="e">
        <f>AVERAGE(E1:E23)</f>
        <v>#DIV/0!</v>
      </c>
      <c r="F24" s="11"/>
      <c r="G24" s="12"/>
    </row>
    <row r="25" spans="1:7">
      <c r="G25" s="1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5"/>
  <sheetViews>
    <sheetView workbookViewId="0">
      <pane xSplit="2" ySplit="1" topLeftCell="C8" activePane="bottomRight" state="frozen"/>
      <selection activeCell="B2" sqref="B2:B9"/>
      <selection pane="topRight" activeCell="B2" sqref="B2:B9"/>
      <selection pane="bottomLeft" activeCell="B2" sqref="B2:B9"/>
      <selection pane="bottomRight" activeCell="B17" sqref="B17"/>
    </sheetView>
  </sheetViews>
  <sheetFormatPr baseColWidth="10" defaultColWidth="11.453125" defaultRowHeight="14.5"/>
  <cols>
    <col min="1" max="1" width="5.453125" style="9" bestFit="1" customWidth="1"/>
    <col min="2" max="2" width="90.453125" bestFit="1" customWidth="1"/>
    <col min="3" max="3" width="13.453125" customWidth="1"/>
    <col min="4" max="4" width="13.26953125" customWidth="1"/>
    <col min="5" max="5" width="13.54296875" customWidth="1"/>
    <col min="6" max="6" width="72.81640625" customWidth="1"/>
    <col min="7" max="7" width="46.453125" customWidth="1"/>
    <col min="14" max="14" width="70.26953125" customWidth="1"/>
  </cols>
  <sheetData>
    <row r="1" spans="1:7">
      <c r="A1" s="13" t="s">
        <v>69</v>
      </c>
      <c r="B1" s="14" t="s">
        <v>170</v>
      </c>
      <c r="C1" s="14" t="s">
        <v>48</v>
      </c>
      <c r="D1" s="14" t="s">
        <v>49</v>
      </c>
      <c r="E1" s="14" t="s">
        <v>50</v>
      </c>
      <c r="F1" s="14" t="s">
        <v>70</v>
      </c>
      <c r="G1" s="15" t="s">
        <v>71</v>
      </c>
    </row>
    <row r="2" spans="1:7">
      <c r="A2" s="16">
        <v>1</v>
      </c>
      <c r="B2" s="23" t="s">
        <v>171</v>
      </c>
      <c r="C2" s="17"/>
      <c r="D2" s="17"/>
      <c r="E2" s="17"/>
      <c r="F2" s="18"/>
      <c r="G2" s="18"/>
    </row>
    <row r="3" spans="1:7">
      <c r="A3" s="10">
        <v>2</v>
      </c>
      <c r="B3" s="24" t="s">
        <v>172</v>
      </c>
      <c r="C3" s="8"/>
      <c r="D3" s="8"/>
      <c r="E3" s="8"/>
      <c r="F3" s="11"/>
      <c r="G3" s="11"/>
    </row>
    <row r="4" spans="1:7">
      <c r="A4" s="16">
        <v>3</v>
      </c>
      <c r="B4" s="25" t="s">
        <v>173</v>
      </c>
      <c r="C4" s="17"/>
      <c r="D4" s="17"/>
      <c r="E4" s="17"/>
      <c r="F4" s="18"/>
      <c r="G4" s="18"/>
    </row>
    <row r="5" spans="1:7">
      <c r="A5" s="10">
        <v>4</v>
      </c>
      <c r="B5" s="26" t="s">
        <v>174</v>
      </c>
      <c r="C5" s="8"/>
      <c r="D5" s="8"/>
      <c r="E5" s="8"/>
      <c r="F5" s="11"/>
      <c r="G5" s="11"/>
    </row>
    <row r="6" spans="1:7">
      <c r="A6" s="16">
        <v>5</v>
      </c>
      <c r="B6" s="17" t="s">
        <v>175</v>
      </c>
      <c r="C6" s="17"/>
      <c r="D6" s="17"/>
      <c r="E6" s="17"/>
      <c r="F6" s="18"/>
      <c r="G6" s="18"/>
    </row>
    <row r="7" spans="1:7">
      <c r="A7" s="10">
        <v>6</v>
      </c>
      <c r="B7" s="8" t="s">
        <v>176</v>
      </c>
      <c r="C7" s="8"/>
      <c r="D7" s="8"/>
      <c r="E7" s="8"/>
      <c r="F7" s="11"/>
      <c r="G7" s="11"/>
    </row>
    <row r="8" spans="1:7">
      <c r="A8" s="16">
        <v>7</v>
      </c>
      <c r="B8" s="17" t="s">
        <v>177</v>
      </c>
      <c r="C8" s="17"/>
      <c r="D8" s="17"/>
      <c r="E8" s="17"/>
      <c r="F8" s="18"/>
      <c r="G8" s="18"/>
    </row>
    <row r="9" spans="1:7">
      <c r="A9" s="10">
        <v>8</v>
      </c>
      <c r="B9" s="8" t="s">
        <v>178</v>
      </c>
      <c r="C9" s="8"/>
      <c r="D9" s="8"/>
      <c r="E9" s="8"/>
      <c r="F9" s="11"/>
      <c r="G9" s="11"/>
    </row>
    <row r="10" spans="1:7">
      <c r="A10" s="16">
        <v>9</v>
      </c>
      <c r="B10" s="23" t="s">
        <v>179</v>
      </c>
      <c r="C10" s="17"/>
      <c r="D10" s="17"/>
      <c r="E10" s="17"/>
      <c r="F10" s="18"/>
      <c r="G10" s="18"/>
    </row>
    <row r="11" spans="1:7">
      <c r="A11" s="10">
        <v>10</v>
      </c>
      <c r="B11" s="26" t="s">
        <v>180</v>
      </c>
      <c r="C11" s="8"/>
      <c r="D11" s="8"/>
      <c r="E11" s="8"/>
      <c r="F11" s="11"/>
      <c r="G11" s="11"/>
    </row>
    <row r="12" spans="1:7">
      <c r="A12" s="16">
        <v>11</v>
      </c>
      <c r="B12" s="17" t="s">
        <v>181</v>
      </c>
      <c r="C12" s="17"/>
      <c r="D12" s="17"/>
      <c r="E12" s="17"/>
      <c r="F12" s="18"/>
      <c r="G12" s="18"/>
    </row>
    <row r="13" spans="1:7">
      <c r="A13" s="10">
        <v>12</v>
      </c>
      <c r="B13" s="8" t="s">
        <v>182</v>
      </c>
      <c r="C13" s="8"/>
      <c r="D13" s="8"/>
      <c r="E13" s="8"/>
      <c r="F13" s="11"/>
      <c r="G13" s="11"/>
    </row>
    <row r="14" spans="1:7">
      <c r="A14" s="16">
        <v>13</v>
      </c>
      <c r="B14" s="23" t="s">
        <v>183</v>
      </c>
      <c r="C14" s="17"/>
      <c r="D14" s="17"/>
      <c r="E14" s="17"/>
      <c r="F14" s="18"/>
      <c r="G14" s="18"/>
    </row>
    <row r="15" spans="1:7">
      <c r="A15" s="10">
        <v>14</v>
      </c>
      <c r="B15" s="24" t="s">
        <v>184</v>
      </c>
      <c r="C15" s="8"/>
      <c r="D15" s="8"/>
      <c r="E15" s="8"/>
      <c r="F15" s="11"/>
      <c r="G15" s="11"/>
    </row>
    <row r="16" spans="1:7">
      <c r="A16" s="16">
        <v>15</v>
      </c>
      <c r="B16" s="27" t="s">
        <v>185</v>
      </c>
      <c r="C16" s="17"/>
      <c r="D16" s="17"/>
      <c r="E16" s="17"/>
      <c r="F16" s="18"/>
      <c r="G16" s="18"/>
    </row>
    <row r="17" spans="1:7">
      <c r="A17" s="10">
        <v>16</v>
      </c>
      <c r="B17" s="8" t="s">
        <v>186</v>
      </c>
      <c r="C17" s="8"/>
      <c r="D17" s="8"/>
      <c r="E17" s="8"/>
      <c r="F17" s="11"/>
      <c r="G17" s="11"/>
    </row>
    <row r="18" spans="1:7">
      <c r="A18" s="16">
        <v>17</v>
      </c>
      <c r="B18" s="23" t="s">
        <v>187</v>
      </c>
      <c r="C18" s="17"/>
      <c r="D18" s="17"/>
      <c r="E18" s="17"/>
      <c r="F18" s="18"/>
      <c r="G18" s="18"/>
    </row>
    <row r="19" spans="1:7">
      <c r="A19" s="10">
        <v>18</v>
      </c>
      <c r="B19" s="26" t="s">
        <v>188</v>
      </c>
      <c r="C19" s="8"/>
      <c r="D19" s="8"/>
      <c r="E19" s="8"/>
      <c r="F19" s="11"/>
      <c r="G19" s="11"/>
    </row>
    <row r="20" spans="1:7">
      <c r="A20" s="16">
        <v>19</v>
      </c>
      <c r="B20" s="17" t="s">
        <v>189</v>
      </c>
      <c r="C20" s="17"/>
      <c r="D20" s="17"/>
      <c r="E20" s="17"/>
      <c r="F20" s="18"/>
      <c r="G20" s="18"/>
    </row>
    <row r="21" spans="1:7">
      <c r="A21" s="10">
        <v>20</v>
      </c>
      <c r="B21" s="8" t="s">
        <v>190</v>
      </c>
      <c r="C21" s="8"/>
      <c r="D21" s="8"/>
      <c r="E21" s="8"/>
      <c r="F21" s="11"/>
      <c r="G21" s="11"/>
    </row>
    <row r="22" spans="1:7">
      <c r="A22" s="16">
        <v>21</v>
      </c>
      <c r="B22" s="17"/>
      <c r="C22" s="17"/>
      <c r="D22" s="17"/>
      <c r="E22" s="17"/>
      <c r="F22" s="18"/>
      <c r="G22" s="18"/>
    </row>
    <row r="23" spans="1:7">
      <c r="A23" s="10">
        <v>22</v>
      </c>
      <c r="B23" s="8"/>
      <c r="C23" s="8"/>
      <c r="D23" s="8"/>
      <c r="E23" s="8"/>
      <c r="F23" s="11"/>
      <c r="G23" s="11"/>
    </row>
    <row r="24" spans="1:7">
      <c r="B24" s="8"/>
      <c r="C24" s="8"/>
      <c r="D24" s="8" t="s">
        <v>72</v>
      </c>
      <c r="E24" s="7" t="e">
        <f>AVERAGE(E1:E23)</f>
        <v>#DIV/0!</v>
      </c>
      <c r="F24" s="11"/>
      <c r="G24" s="12"/>
    </row>
    <row r="25" spans="1:7">
      <c r="G25" s="1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5"/>
  <sheetViews>
    <sheetView workbookViewId="0">
      <pane xSplit="2" ySplit="1" topLeftCell="C2" activePane="bottomRight" state="frozen"/>
      <selection activeCell="B2" sqref="B2:B9"/>
      <selection pane="topRight" activeCell="B2" sqref="B2:B9"/>
      <selection pane="bottomLeft" activeCell="B2" sqref="B2:B9"/>
      <selection pane="bottomRight" activeCell="B2" sqref="B2:B15"/>
    </sheetView>
  </sheetViews>
  <sheetFormatPr baseColWidth="10" defaultColWidth="11.453125" defaultRowHeight="14.5"/>
  <cols>
    <col min="1" max="1" width="5.453125" style="9" bestFit="1" customWidth="1"/>
    <col min="2" max="2" width="90.453125" bestFit="1" customWidth="1"/>
    <col min="3" max="3" width="13.453125" customWidth="1"/>
    <col min="4" max="4" width="13.26953125" customWidth="1"/>
    <col min="5" max="5" width="13.54296875" customWidth="1"/>
    <col min="6" max="6" width="72.81640625" customWidth="1"/>
    <col min="7" max="7" width="46.453125" customWidth="1"/>
    <col min="14" max="14" width="70.26953125" customWidth="1"/>
  </cols>
  <sheetData>
    <row r="1" spans="1:7">
      <c r="A1" s="13" t="s">
        <v>69</v>
      </c>
      <c r="B1" s="14" t="s">
        <v>0</v>
      </c>
      <c r="C1" s="14" t="s">
        <v>48</v>
      </c>
      <c r="D1" s="14" t="s">
        <v>49</v>
      </c>
      <c r="E1" s="14" t="s">
        <v>50</v>
      </c>
      <c r="F1" s="14" t="s">
        <v>70</v>
      </c>
      <c r="G1" s="15" t="s">
        <v>71</v>
      </c>
    </row>
    <row r="2" spans="1:7">
      <c r="A2" s="16">
        <v>1</v>
      </c>
      <c r="B2" s="23" t="s">
        <v>119</v>
      </c>
      <c r="C2" s="17"/>
      <c r="D2" s="17"/>
      <c r="E2" s="17"/>
      <c r="F2" s="18"/>
      <c r="G2" s="18"/>
    </row>
    <row r="3" spans="1:7">
      <c r="A3" s="10">
        <v>2</v>
      </c>
      <c r="B3" s="24" t="s">
        <v>259</v>
      </c>
      <c r="C3" s="8"/>
      <c r="D3" s="8"/>
      <c r="E3" s="8"/>
      <c r="F3" s="11"/>
      <c r="G3" s="11"/>
    </row>
    <row r="4" spans="1:7">
      <c r="A4" s="16">
        <v>3</v>
      </c>
      <c r="B4" s="25" t="s">
        <v>120</v>
      </c>
      <c r="C4" s="17"/>
      <c r="D4" s="17"/>
      <c r="E4" s="17"/>
      <c r="F4" s="18"/>
      <c r="G4" s="18"/>
    </row>
    <row r="5" spans="1:7">
      <c r="A5" s="10">
        <v>4</v>
      </c>
      <c r="B5" s="26" t="s">
        <v>121</v>
      </c>
      <c r="C5" s="8"/>
      <c r="D5" s="8"/>
      <c r="E5" s="8"/>
      <c r="F5" s="11"/>
      <c r="G5" s="11"/>
    </row>
    <row r="6" spans="1:7">
      <c r="A6" s="16">
        <v>5</v>
      </c>
      <c r="B6" s="17" t="s">
        <v>122</v>
      </c>
      <c r="C6" s="17"/>
      <c r="D6" s="17"/>
      <c r="E6" s="17"/>
      <c r="F6" s="18"/>
      <c r="G6" s="18"/>
    </row>
    <row r="7" spans="1:7">
      <c r="A7" s="10">
        <v>6</v>
      </c>
      <c r="B7" s="8" t="s">
        <v>123</v>
      </c>
      <c r="C7" s="8"/>
      <c r="D7" s="8"/>
      <c r="E7" s="8"/>
      <c r="F7" s="11"/>
      <c r="G7" s="11"/>
    </row>
    <row r="8" spans="1:7">
      <c r="A8" s="16">
        <v>7</v>
      </c>
      <c r="B8" s="17" t="s">
        <v>261</v>
      </c>
      <c r="C8" s="17"/>
      <c r="D8" s="17"/>
      <c r="E8" s="17"/>
      <c r="F8" s="18"/>
      <c r="G8" s="18"/>
    </row>
    <row r="9" spans="1:7">
      <c r="A9" s="10">
        <v>8</v>
      </c>
      <c r="B9" s="8" t="s">
        <v>124</v>
      </c>
      <c r="C9" s="8"/>
      <c r="D9" s="8"/>
      <c r="E9" s="8"/>
      <c r="F9" s="11"/>
      <c r="G9" s="11"/>
    </row>
    <row r="10" spans="1:7">
      <c r="A10" s="16">
        <v>9</v>
      </c>
      <c r="B10" s="23" t="s">
        <v>125</v>
      </c>
      <c r="C10" s="17"/>
      <c r="D10" s="17"/>
      <c r="E10" s="17"/>
      <c r="F10" s="18"/>
      <c r="G10" s="18"/>
    </row>
    <row r="11" spans="1:7">
      <c r="A11" s="10">
        <v>10</v>
      </c>
      <c r="B11" s="26" t="s">
        <v>196</v>
      </c>
      <c r="C11" s="8"/>
      <c r="D11" s="8"/>
      <c r="E11" s="8"/>
      <c r="F11" s="11"/>
      <c r="G11" s="11"/>
    </row>
    <row r="12" spans="1:7">
      <c r="A12" s="16">
        <v>11</v>
      </c>
      <c r="B12" s="17" t="s">
        <v>126</v>
      </c>
      <c r="C12" s="17"/>
      <c r="D12" s="17"/>
      <c r="E12" s="17"/>
      <c r="F12" s="18"/>
      <c r="G12" s="18"/>
    </row>
    <row r="13" spans="1:7">
      <c r="A13" s="10">
        <v>12</v>
      </c>
      <c r="B13" s="8" t="s">
        <v>127</v>
      </c>
      <c r="C13" s="8"/>
      <c r="D13" s="8"/>
      <c r="E13" s="8"/>
      <c r="F13" s="11"/>
      <c r="G13" s="11"/>
    </row>
    <row r="14" spans="1:7">
      <c r="A14" s="16">
        <v>13</v>
      </c>
      <c r="B14" s="23" t="s">
        <v>128</v>
      </c>
      <c r="C14" s="17"/>
      <c r="D14" s="17"/>
      <c r="E14" s="17"/>
      <c r="F14" s="18"/>
      <c r="G14" s="18"/>
    </row>
    <row r="15" spans="1:7">
      <c r="A15" s="10">
        <v>14</v>
      </c>
      <c r="B15" s="24" t="s">
        <v>260</v>
      </c>
      <c r="C15" s="8"/>
      <c r="D15" s="8"/>
      <c r="E15" s="8"/>
      <c r="F15" s="11"/>
      <c r="G15" s="11"/>
    </row>
    <row r="16" spans="1:7">
      <c r="A16" s="16">
        <v>15</v>
      </c>
      <c r="B16" s="27"/>
      <c r="C16" s="17"/>
      <c r="D16" s="17"/>
      <c r="E16" s="17"/>
      <c r="F16" s="18"/>
      <c r="G16" s="18"/>
    </row>
    <row r="17" spans="1:7">
      <c r="A17" s="10">
        <v>16</v>
      </c>
      <c r="B17" s="8"/>
      <c r="C17" s="8"/>
      <c r="D17" s="8"/>
      <c r="E17" s="8"/>
      <c r="F17" s="11"/>
      <c r="G17" s="11"/>
    </row>
    <row r="18" spans="1:7">
      <c r="A18" s="16">
        <v>17</v>
      </c>
      <c r="B18" s="23"/>
      <c r="C18" s="17"/>
      <c r="D18" s="17"/>
      <c r="E18" s="17"/>
      <c r="F18" s="18"/>
      <c r="G18" s="18"/>
    </row>
    <row r="19" spans="1:7">
      <c r="A19" s="10">
        <v>18</v>
      </c>
      <c r="B19" s="26"/>
      <c r="C19" s="8"/>
      <c r="D19" s="8"/>
      <c r="E19" s="8"/>
      <c r="F19" s="11"/>
      <c r="G19" s="11"/>
    </row>
    <row r="20" spans="1:7">
      <c r="A20" s="16">
        <v>19</v>
      </c>
      <c r="B20" s="17"/>
      <c r="C20" s="17"/>
      <c r="D20" s="17"/>
      <c r="E20" s="17"/>
      <c r="F20" s="18"/>
      <c r="G20" s="18"/>
    </row>
    <row r="21" spans="1:7">
      <c r="A21" s="10">
        <v>20</v>
      </c>
      <c r="B21" s="8"/>
      <c r="C21" s="8"/>
      <c r="D21" s="8"/>
      <c r="E21" s="8"/>
      <c r="F21" s="11"/>
      <c r="G21" s="11"/>
    </row>
    <row r="22" spans="1:7">
      <c r="A22" s="16">
        <v>21</v>
      </c>
      <c r="B22" s="17"/>
      <c r="C22" s="17"/>
      <c r="D22" s="17"/>
      <c r="E22" s="17"/>
      <c r="F22" s="18"/>
      <c r="G22" s="18"/>
    </row>
    <row r="23" spans="1:7">
      <c r="A23" s="10">
        <v>22</v>
      </c>
      <c r="B23" s="8"/>
      <c r="C23" s="8"/>
      <c r="D23" s="8"/>
      <c r="E23" s="8"/>
      <c r="F23" s="11"/>
      <c r="G23" s="11"/>
    </row>
    <row r="24" spans="1:7">
      <c r="B24" s="8"/>
      <c r="C24" s="8"/>
      <c r="D24" s="8" t="s">
        <v>72</v>
      </c>
      <c r="E24" s="7" t="e">
        <f>AVERAGE(E1:E23)</f>
        <v>#DIV/0!</v>
      </c>
      <c r="F24" s="11"/>
      <c r="G24" s="12"/>
    </row>
    <row r="25" spans="1:7">
      <c r="G25" s="1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"/>
  <sheetViews>
    <sheetView workbookViewId="0">
      <pane xSplit="2" ySplit="1" topLeftCell="C2" activePane="bottomRight" state="frozen"/>
      <selection activeCell="B2" sqref="B2:B9"/>
      <selection pane="topRight" activeCell="B2" sqref="B2:B9"/>
      <selection pane="bottomLeft" activeCell="B2" sqref="B2:B9"/>
      <selection pane="bottomRight" activeCell="B13" sqref="B13"/>
    </sheetView>
  </sheetViews>
  <sheetFormatPr baseColWidth="10" defaultColWidth="11.453125" defaultRowHeight="14.5"/>
  <cols>
    <col min="1" max="1" width="5.453125" style="9" bestFit="1" customWidth="1"/>
    <col min="2" max="2" width="90.453125" bestFit="1" customWidth="1"/>
    <col min="3" max="3" width="13.453125" customWidth="1"/>
    <col min="4" max="4" width="13.26953125" customWidth="1"/>
    <col min="5" max="5" width="13.54296875" customWidth="1"/>
    <col min="6" max="6" width="72.81640625" customWidth="1"/>
    <col min="7" max="7" width="46.453125" customWidth="1"/>
    <col min="14" max="14" width="70.26953125" customWidth="1"/>
  </cols>
  <sheetData>
    <row r="1" spans="1:7">
      <c r="A1" s="13" t="s">
        <v>69</v>
      </c>
      <c r="B1" s="14" t="s">
        <v>147</v>
      </c>
      <c r="C1" s="14" t="s">
        <v>48</v>
      </c>
      <c r="D1" s="14" t="s">
        <v>49</v>
      </c>
      <c r="E1" s="14" t="s">
        <v>50</v>
      </c>
      <c r="F1" s="14" t="s">
        <v>70</v>
      </c>
      <c r="G1" s="15" t="s">
        <v>71</v>
      </c>
    </row>
    <row r="2" spans="1:7">
      <c r="A2" s="16">
        <v>1</v>
      </c>
      <c r="B2" s="17" t="s">
        <v>73</v>
      </c>
      <c r="C2" s="17"/>
      <c r="D2" s="17"/>
      <c r="E2" s="17"/>
      <c r="F2" s="18"/>
      <c r="G2" s="18"/>
    </row>
    <row r="3" spans="1:7">
      <c r="A3" s="10">
        <v>2</v>
      </c>
      <c r="B3" s="8" t="s">
        <v>74</v>
      </c>
      <c r="C3" s="8"/>
      <c r="D3" s="8"/>
      <c r="E3" s="8"/>
      <c r="F3" s="11"/>
      <c r="G3" s="11"/>
    </row>
    <row r="4" spans="1:7">
      <c r="A4" s="16">
        <v>3</v>
      </c>
      <c r="B4" s="17" t="s">
        <v>75</v>
      </c>
      <c r="C4" s="17"/>
      <c r="D4" s="17"/>
      <c r="E4" s="17"/>
      <c r="F4" s="18"/>
      <c r="G4" s="18"/>
    </row>
    <row r="5" spans="1:7">
      <c r="A5" s="10">
        <v>4</v>
      </c>
      <c r="B5" s="8" t="s">
        <v>76</v>
      </c>
      <c r="C5" s="8"/>
      <c r="D5" s="8"/>
      <c r="E5" s="8"/>
      <c r="F5" s="11"/>
      <c r="G5" s="11"/>
    </row>
    <row r="6" spans="1:7">
      <c r="A6" s="16">
        <v>5</v>
      </c>
      <c r="B6" s="17" t="s">
        <v>77</v>
      </c>
      <c r="C6" s="17"/>
      <c r="D6" s="17"/>
      <c r="E6" s="17"/>
      <c r="F6" s="18"/>
      <c r="G6" s="18"/>
    </row>
    <row r="7" spans="1:7">
      <c r="A7" s="10">
        <v>6</v>
      </c>
      <c r="B7" s="8" t="s">
        <v>78</v>
      </c>
      <c r="C7" s="8"/>
      <c r="D7" s="8"/>
      <c r="E7" s="8"/>
      <c r="F7" s="11"/>
      <c r="G7" s="11"/>
    </row>
    <row r="8" spans="1:7">
      <c r="B8" s="8"/>
      <c r="C8" s="8"/>
      <c r="D8" s="8" t="s">
        <v>72</v>
      </c>
      <c r="E8" s="7" t="e">
        <f>AVERAGE(E1:E7)</f>
        <v>#DIV/0!</v>
      </c>
      <c r="F8" s="11"/>
      <c r="G8" s="12"/>
    </row>
    <row r="9" spans="1:7">
      <c r="G9" s="11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2"/>
  <sheetViews>
    <sheetView workbookViewId="0">
      <pane xSplit="2" ySplit="1" topLeftCell="C2" activePane="bottomRight" state="frozen"/>
      <selection activeCell="B2" sqref="B2:B9"/>
      <selection pane="topRight" activeCell="B2" sqref="B2:B9"/>
      <selection pane="bottomLeft" activeCell="B2" sqref="B2:B9"/>
      <selection pane="bottomRight" activeCell="B15" sqref="B15"/>
    </sheetView>
  </sheetViews>
  <sheetFormatPr baseColWidth="10" defaultColWidth="11.453125" defaultRowHeight="14.5"/>
  <cols>
    <col min="1" max="1" width="5.1796875" bestFit="1" customWidth="1"/>
    <col min="2" max="2" width="90.453125" bestFit="1" customWidth="1"/>
    <col min="3" max="3" width="13.453125" customWidth="1"/>
    <col min="4" max="4" width="13.26953125" customWidth="1"/>
    <col min="5" max="5" width="13.54296875" customWidth="1"/>
    <col min="6" max="6" width="72.81640625" customWidth="1"/>
    <col min="7" max="7" width="46.453125" customWidth="1"/>
    <col min="14" max="14" width="70.26953125" customWidth="1"/>
  </cols>
  <sheetData>
    <row r="1" spans="1:7">
      <c r="A1" s="13" t="s">
        <v>69</v>
      </c>
      <c r="B1" s="14" t="s">
        <v>148</v>
      </c>
      <c r="C1" s="14" t="s">
        <v>48</v>
      </c>
      <c r="D1" s="14" t="s">
        <v>49</v>
      </c>
      <c r="E1" s="14" t="s">
        <v>50</v>
      </c>
      <c r="F1" s="14" t="s">
        <v>70</v>
      </c>
      <c r="G1" s="15" t="s">
        <v>71</v>
      </c>
    </row>
    <row r="2" spans="1:7">
      <c r="A2" s="16">
        <v>1</v>
      </c>
      <c r="B2" s="17" t="s">
        <v>129</v>
      </c>
      <c r="C2" s="17"/>
      <c r="D2" s="17"/>
      <c r="E2" s="17"/>
      <c r="F2" s="18"/>
      <c r="G2" s="18"/>
    </row>
    <row r="3" spans="1:7">
      <c r="A3" s="10">
        <v>2</v>
      </c>
      <c r="B3" s="21" t="s">
        <v>130</v>
      </c>
      <c r="C3" s="8"/>
      <c r="D3" s="8"/>
      <c r="E3" s="8"/>
      <c r="F3" s="11"/>
      <c r="G3" s="11"/>
    </row>
    <row r="4" spans="1:7">
      <c r="A4" s="16">
        <v>3</v>
      </c>
      <c r="B4" s="27" t="s">
        <v>131</v>
      </c>
      <c r="C4" s="17"/>
      <c r="D4" s="17"/>
      <c r="E4" s="17"/>
      <c r="F4" s="18"/>
      <c r="G4" s="18"/>
    </row>
    <row r="5" spans="1:7">
      <c r="A5" s="10">
        <v>4</v>
      </c>
      <c r="B5" s="8" t="s">
        <v>132</v>
      </c>
      <c r="C5" s="8"/>
      <c r="D5" s="8"/>
      <c r="E5" s="8"/>
      <c r="F5" s="11"/>
      <c r="G5" s="11"/>
    </row>
    <row r="6" spans="1:7">
      <c r="A6" s="16">
        <v>5</v>
      </c>
      <c r="B6" s="23" t="s">
        <v>133</v>
      </c>
      <c r="C6" s="17"/>
      <c r="D6" s="17"/>
      <c r="E6" s="17"/>
      <c r="F6" s="18"/>
      <c r="G6" s="18"/>
    </row>
    <row r="7" spans="1:7">
      <c r="A7" s="10">
        <v>6</v>
      </c>
      <c r="B7" s="26" t="s">
        <v>134</v>
      </c>
      <c r="C7" s="8"/>
      <c r="D7" s="8"/>
      <c r="E7" s="8"/>
      <c r="F7" s="11"/>
      <c r="G7" s="11"/>
    </row>
    <row r="8" spans="1:7">
      <c r="A8" s="16">
        <v>7</v>
      </c>
      <c r="B8" s="17" t="s">
        <v>135</v>
      </c>
      <c r="C8" s="17"/>
      <c r="D8" s="17"/>
      <c r="E8" s="17"/>
      <c r="F8" s="18"/>
      <c r="G8" s="18"/>
    </row>
    <row r="9" spans="1:7">
      <c r="A9" s="10">
        <v>8</v>
      </c>
      <c r="B9" s="8" t="s">
        <v>136</v>
      </c>
      <c r="C9" s="8"/>
      <c r="D9" s="8"/>
      <c r="E9" s="8"/>
      <c r="F9" s="11"/>
      <c r="G9" s="11"/>
    </row>
    <row r="10" spans="1:7">
      <c r="A10" s="16">
        <v>9</v>
      </c>
      <c r="B10" s="17" t="s">
        <v>137</v>
      </c>
      <c r="C10" s="17"/>
      <c r="D10" s="17"/>
      <c r="E10" s="17"/>
      <c r="F10" s="18"/>
      <c r="G10" s="18"/>
    </row>
    <row r="11" spans="1:7">
      <c r="A11" s="10">
        <v>10</v>
      </c>
      <c r="B11" s="8" t="s">
        <v>138</v>
      </c>
      <c r="C11" s="8"/>
      <c r="D11" s="8"/>
      <c r="E11" s="8"/>
      <c r="F11" s="11"/>
      <c r="G11" s="11"/>
    </row>
    <row r="12" spans="1:7">
      <c r="A12" s="16">
        <v>11</v>
      </c>
      <c r="B12" s="17" t="s">
        <v>139</v>
      </c>
      <c r="C12" s="17"/>
      <c r="D12" s="17"/>
      <c r="E12" s="17"/>
      <c r="F12" s="18"/>
      <c r="G12" s="18"/>
    </row>
    <row r="13" spans="1:7">
      <c r="A13" s="10">
        <v>12</v>
      </c>
      <c r="B13" s="8" t="s">
        <v>140</v>
      </c>
      <c r="C13" s="8"/>
      <c r="D13" s="8"/>
      <c r="E13" s="8"/>
      <c r="F13" s="11"/>
      <c r="G13" s="11"/>
    </row>
    <row r="14" spans="1:7">
      <c r="A14" s="16">
        <v>13</v>
      </c>
      <c r="B14" s="17" t="s">
        <v>141</v>
      </c>
      <c r="C14" s="17"/>
      <c r="D14" s="17"/>
      <c r="E14" s="17"/>
      <c r="F14" s="18"/>
      <c r="G14" s="18"/>
    </row>
    <row r="15" spans="1:7">
      <c r="A15" s="10">
        <v>14</v>
      </c>
      <c r="B15" s="8" t="s">
        <v>142</v>
      </c>
      <c r="C15" s="8"/>
      <c r="D15" s="8"/>
      <c r="E15" s="8"/>
      <c r="F15" s="11"/>
      <c r="G15" s="11"/>
    </row>
    <row r="16" spans="1:7">
      <c r="A16" s="16">
        <v>15</v>
      </c>
      <c r="B16" s="17" t="s">
        <v>143</v>
      </c>
      <c r="C16" s="17"/>
      <c r="D16" s="17"/>
      <c r="E16" s="17"/>
      <c r="F16" s="18"/>
      <c r="G16" s="18"/>
    </row>
    <row r="17" spans="1:7">
      <c r="A17" s="10">
        <v>16</v>
      </c>
      <c r="B17" s="8" t="s">
        <v>141</v>
      </c>
      <c r="C17" s="8"/>
      <c r="D17" s="8"/>
      <c r="E17" s="8"/>
      <c r="F17" s="11"/>
      <c r="G17" s="11"/>
    </row>
    <row r="18" spans="1:7">
      <c r="A18" s="16">
        <v>17</v>
      </c>
      <c r="B18" s="17" t="s">
        <v>144</v>
      </c>
      <c r="C18" s="17"/>
      <c r="D18" s="17"/>
      <c r="E18" s="17"/>
      <c r="F18" s="18"/>
      <c r="G18" s="18"/>
    </row>
    <row r="19" spans="1:7">
      <c r="A19" s="10">
        <v>18</v>
      </c>
      <c r="B19" s="8" t="s">
        <v>145</v>
      </c>
      <c r="C19" s="8"/>
      <c r="D19" s="8"/>
      <c r="E19" s="8"/>
      <c r="F19" s="11"/>
      <c r="G19" s="11"/>
    </row>
    <row r="20" spans="1:7">
      <c r="A20" s="16">
        <v>19</v>
      </c>
      <c r="B20" s="17" t="s">
        <v>146</v>
      </c>
      <c r="C20" s="17"/>
      <c r="D20" s="17"/>
      <c r="E20" s="17"/>
      <c r="F20" s="18"/>
      <c r="G20" s="18"/>
    </row>
    <row r="21" spans="1:7">
      <c r="B21" s="21"/>
      <c r="C21" s="21"/>
      <c r="D21" s="21" t="s">
        <v>72</v>
      </c>
      <c r="E21" s="22" t="e">
        <f>AVERAGE(E2:E20)</f>
        <v>#DIV/0!</v>
      </c>
      <c r="F21" s="21"/>
    </row>
    <row r="22" spans="1:7">
      <c r="B22" s="8"/>
      <c r="C22" s="8"/>
      <c r="D22" s="8"/>
      <c r="E22" s="8"/>
      <c r="F22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Formato</vt:lpstr>
      <vt:lpstr>INSTRUCCIONES</vt:lpstr>
      <vt:lpstr>Valoracion del indicador</vt:lpstr>
      <vt:lpstr>TABLAS</vt:lpstr>
      <vt:lpstr>PERIODO METAS DISTRITALES</vt:lpstr>
      <vt:lpstr>PERIODO METAS PROYECTOS DE INVE</vt:lpstr>
      <vt:lpstr>PERIODO PROCESOS</vt:lpstr>
      <vt:lpstr>PERIODO SISTEMA</vt:lpstr>
      <vt:lpstr>PERIODO POLITICA MIPG</vt:lpstr>
      <vt:lpstr>PERIODO FINANCIEROS</vt:lpstr>
      <vt:lpstr>Formato!Área_de_impresión</vt:lpstr>
      <vt:lpstr>'Valoracion del indicador'!Área_de_impresión</vt:lpstr>
      <vt:lpstr>Formato!Títulos_a_imprimir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Asesora de Planeación</dc:creator>
  <cp:keywords/>
  <dc:description/>
  <cp:lastModifiedBy>USUARIO</cp:lastModifiedBy>
  <cp:revision/>
  <cp:lastPrinted>2023-04-14T13:38:14Z</cp:lastPrinted>
  <dcterms:created xsi:type="dcterms:W3CDTF">2016-07-13T14:47:32Z</dcterms:created>
  <dcterms:modified xsi:type="dcterms:W3CDTF">2023-04-14T13:39:45Z</dcterms:modified>
  <cp:category/>
  <cp:contentStatus/>
</cp:coreProperties>
</file>