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arango\Desktop\"/>
    </mc:Choice>
  </mc:AlternateContent>
  <bookViews>
    <workbookView xWindow="660" yWindow="660" windowWidth="18525" windowHeight="10785" activeTab="1"/>
  </bookViews>
  <sheets>
    <sheet name="INSTRUCCIONES" sheetId="4" r:id="rId1"/>
    <sheet name="PRESUPUESTO SEMESTRAL" sheetId="1" r:id="rId2"/>
    <sheet name="PROYECCIÓN GASTOS" sheetId="5" r:id="rId3"/>
  </sheets>
  <definedNames>
    <definedName name="_xlnm.Print_Area" localSheetId="0">INSTRUCCIONES!$A$1:$D$25</definedName>
    <definedName name="_xlnm.Print_Area" localSheetId="1">'PRESUPUESTO SEMESTRAL'!$A$1:$M$119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6" i="1" l="1"/>
  <c r="M115" i="1"/>
  <c r="M109" i="1"/>
  <c r="M100" i="1"/>
  <c r="M97" i="1"/>
  <c r="M92" i="1"/>
  <c r="M94" i="1" s="1"/>
  <c r="L109" i="1"/>
  <c r="L100" i="1"/>
  <c r="L97" i="1"/>
  <c r="L92" i="1"/>
  <c r="L94" i="1" s="1"/>
  <c r="K109" i="1"/>
  <c r="K100" i="1"/>
  <c r="K97" i="1"/>
  <c r="K92" i="1"/>
  <c r="K94" i="1" s="1"/>
  <c r="J109" i="1"/>
  <c r="J100" i="1"/>
  <c r="J97" i="1"/>
  <c r="J92" i="1"/>
  <c r="J94" i="1" s="1"/>
  <c r="I109" i="1"/>
  <c r="I100" i="1"/>
  <c r="I97" i="1"/>
  <c r="I92" i="1"/>
  <c r="I94" i="1" s="1"/>
  <c r="H109" i="1"/>
  <c r="H100" i="1"/>
  <c r="H97" i="1"/>
  <c r="H92" i="1"/>
  <c r="H94" i="1" s="1"/>
  <c r="L57" i="1"/>
  <c r="L66" i="1" s="1"/>
  <c r="L54" i="1"/>
  <c r="L46" i="1"/>
  <c r="L48" i="1" s="1"/>
  <c r="L35" i="1"/>
  <c r="L36" i="1" s="1"/>
  <c r="L33" i="1"/>
  <c r="L20" i="1"/>
  <c r="L21" i="1" s="1"/>
  <c r="K57" i="1"/>
  <c r="K54" i="1"/>
  <c r="K46" i="1"/>
  <c r="K48" i="1" s="1"/>
  <c r="K35" i="1"/>
  <c r="K33" i="1"/>
  <c r="K20" i="1"/>
  <c r="K21" i="1" s="1"/>
  <c r="J57" i="1"/>
  <c r="J66" i="1" s="1"/>
  <c r="J54" i="1"/>
  <c r="J46" i="1"/>
  <c r="J48" i="1" s="1"/>
  <c r="J35" i="1"/>
  <c r="J36" i="1" s="1"/>
  <c r="J33" i="1"/>
  <c r="J20" i="1"/>
  <c r="J21" i="1" s="1"/>
  <c r="I57" i="1"/>
  <c r="I66" i="1" s="1"/>
  <c r="I54" i="1"/>
  <c r="I46" i="1"/>
  <c r="I48" i="1" s="1"/>
  <c r="I35" i="1"/>
  <c r="I36" i="1" s="1"/>
  <c r="I33" i="1"/>
  <c r="I20" i="1"/>
  <c r="I21" i="1" s="1"/>
  <c r="H57" i="1"/>
  <c r="H66" i="1" s="1"/>
  <c r="H54" i="1"/>
  <c r="H46" i="1"/>
  <c r="H48" i="1" s="1"/>
  <c r="H35" i="1"/>
  <c r="H36" i="1" s="1"/>
  <c r="H33" i="1"/>
  <c r="H20" i="1"/>
  <c r="H21" i="1" s="1"/>
  <c r="N16" i="5"/>
  <c r="N15" i="5"/>
  <c r="N14" i="5"/>
  <c r="N13" i="5"/>
  <c r="N12" i="5"/>
  <c r="N11" i="5"/>
  <c r="N10" i="5"/>
  <c r="N9" i="5"/>
  <c r="N8" i="5"/>
  <c r="N7" i="5"/>
  <c r="L16" i="5"/>
  <c r="L15" i="5"/>
  <c r="L14" i="5"/>
  <c r="L13" i="5"/>
  <c r="L12" i="5"/>
  <c r="L11" i="5"/>
  <c r="L10" i="5"/>
  <c r="L9" i="5"/>
  <c r="L8" i="5"/>
  <c r="L7" i="5"/>
  <c r="J16" i="5"/>
  <c r="J15" i="5"/>
  <c r="J14" i="5"/>
  <c r="J13" i="5"/>
  <c r="J12" i="5"/>
  <c r="J11" i="5"/>
  <c r="J10" i="5"/>
  <c r="J9" i="5"/>
  <c r="J8" i="5"/>
  <c r="J7" i="5"/>
  <c r="H16" i="5"/>
  <c r="H15" i="5"/>
  <c r="H14" i="5"/>
  <c r="H13" i="5"/>
  <c r="H12" i="5"/>
  <c r="H11" i="5"/>
  <c r="H10" i="5"/>
  <c r="H9" i="5"/>
  <c r="H8" i="5"/>
  <c r="H7" i="5"/>
  <c r="K103" i="1" l="1"/>
  <c r="H58" i="1"/>
  <c r="J58" i="1"/>
  <c r="H103" i="1"/>
  <c r="I103" i="1"/>
  <c r="J103" i="1"/>
  <c r="M103" i="1"/>
  <c r="H37" i="1"/>
  <c r="H49" i="1" s="1"/>
  <c r="H50" i="1" s="1"/>
  <c r="K58" i="1"/>
  <c r="I58" i="1"/>
  <c r="L58" i="1"/>
  <c r="L37" i="1"/>
  <c r="L49" i="1" s="1"/>
  <c r="L50" i="1" s="1"/>
  <c r="L103" i="1"/>
  <c r="K66" i="1"/>
  <c r="I37" i="1"/>
  <c r="I49" i="1" s="1"/>
  <c r="I50" i="1" s="1"/>
  <c r="K36" i="1"/>
  <c r="K37" i="1" s="1"/>
  <c r="K49" i="1" s="1"/>
  <c r="K50" i="1" s="1"/>
  <c r="J37" i="1"/>
  <c r="J49" i="1" s="1"/>
  <c r="J50" i="1" s="1"/>
  <c r="F16" i="5"/>
  <c r="F15" i="5"/>
  <c r="F14" i="5"/>
  <c r="F13" i="5"/>
  <c r="K59" i="1" l="1"/>
  <c r="K115" i="1"/>
  <c r="L59" i="1"/>
  <c r="L115" i="1"/>
  <c r="I59" i="1"/>
  <c r="I115" i="1"/>
  <c r="H59" i="1"/>
  <c r="H115" i="1"/>
  <c r="J59" i="1"/>
  <c r="J115" i="1"/>
  <c r="L60" i="1"/>
  <c r="K60" i="1"/>
  <c r="J60" i="1"/>
  <c r="I60" i="1"/>
  <c r="H60" i="1"/>
  <c r="F11" i="5"/>
  <c r="F10" i="5"/>
  <c r="F8" i="5"/>
  <c r="K61" i="1" l="1"/>
  <c r="K67" i="1"/>
  <c r="J61" i="1"/>
  <c r="J67" i="1"/>
  <c r="H61" i="1"/>
  <c r="H67" i="1"/>
  <c r="L61" i="1"/>
  <c r="L67" i="1"/>
  <c r="I61" i="1"/>
  <c r="I67" i="1"/>
  <c r="F12" i="5"/>
  <c r="F9" i="5"/>
  <c r="F7" i="5"/>
  <c r="J65" i="1" l="1"/>
  <c r="J68" i="1" s="1"/>
  <c r="J83" i="1" s="1"/>
  <c r="J116" i="1"/>
  <c r="L116" i="1"/>
  <c r="L65" i="1"/>
  <c r="L68" i="1" s="1"/>
  <c r="L83" i="1" s="1"/>
  <c r="I116" i="1"/>
  <c r="I65" i="1"/>
  <c r="I68" i="1" s="1"/>
  <c r="H116" i="1"/>
  <c r="H65" i="1"/>
  <c r="H68" i="1" s="1"/>
  <c r="K116" i="1"/>
  <c r="K65" i="1"/>
  <c r="K68" i="1" s="1"/>
  <c r="K83" i="1" s="1"/>
  <c r="D20" i="1"/>
  <c r="D21" i="1" s="1"/>
  <c r="D46" i="1"/>
  <c r="D48" i="1" s="1"/>
  <c r="D33" i="1"/>
  <c r="D35" i="1"/>
  <c r="E20" i="1"/>
  <c r="E21" i="1" s="1"/>
  <c r="E46" i="1"/>
  <c r="E48" i="1" s="1"/>
  <c r="E33" i="1"/>
  <c r="E35" i="1"/>
  <c r="E36" i="1" s="1"/>
  <c r="F20" i="1"/>
  <c r="F21" i="1" s="1"/>
  <c r="F46" i="1"/>
  <c r="F48" i="1" s="1"/>
  <c r="F33" i="1"/>
  <c r="F35" i="1"/>
  <c r="G20" i="1"/>
  <c r="G21" i="1" s="1"/>
  <c r="G46" i="1"/>
  <c r="G48" i="1" s="1"/>
  <c r="G33" i="1"/>
  <c r="G35" i="1"/>
  <c r="G36" i="1" s="1"/>
  <c r="G37" i="1" s="1"/>
  <c r="G54" i="1"/>
  <c r="G57" i="1"/>
  <c r="G66" i="1" s="1"/>
  <c r="F54" i="1"/>
  <c r="F57" i="1"/>
  <c r="F66" i="1" s="1"/>
  <c r="E54" i="1"/>
  <c r="E57" i="1"/>
  <c r="E66" i="1" s="1"/>
  <c r="D54" i="1"/>
  <c r="D57" i="1"/>
  <c r="D66" i="1" s="1"/>
  <c r="G109" i="1"/>
  <c r="F109" i="1"/>
  <c r="E109" i="1"/>
  <c r="D109" i="1"/>
  <c r="G97" i="1"/>
  <c r="G100" i="1"/>
  <c r="F97" i="1"/>
  <c r="F100" i="1"/>
  <c r="E97" i="1"/>
  <c r="E100" i="1"/>
  <c r="D97" i="1"/>
  <c r="D100" i="1"/>
  <c r="G92" i="1"/>
  <c r="G94" i="1" s="1"/>
  <c r="F92" i="1"/>
  <c r="F94" i="1" s="1"/>
  <c r="E92" i="1"/>
  <c r="E94" i="1" s="1"/>
  <c r="D92" i="1"/>
  <c r="D94" i="1" s="1"/>
  <c r="C37" i="1"/>
  <c r="C49" i="1" s="1"/>
  <c r="C50" i="1" s="1"/>
  <c r="C59" i="1" s="1"/>
  <c r="C61" i="1" s="1"/>
  <c r="C77" i="1"/>
  <c r="D75" i="1" s="1"/>
  <c r="E37" i="1" l="1"/>
  <c r="E103" i="1"/>
  <c r="G58" i="1"/>
  <c r="H83" i="1"/>
  <c r="H76" i="1" s="1"/>
  <c r="K76" i="1"/>
  <c r="K86" i="1"/>
  <c r="I83" i="1"/>
  <c r="I86" i="1" s="1"/>
  <c r="L76" i="1"/>
  <c r="L86" i="1"/>
  <c r="F87" i="1"/>
  <c r="J76" i="1"/>
  <c r="J86" i="1"/>
  <c r="D58" i="1"/>
  <c r="D103" i="1"/>
  <c r="G103" i="1"/>
  <c r="E87" i="1"/>
  <c r="F58" i="1"/>
  <c r="E49" i="1"/>
  <c r="E50" i="1" s="1"/>
  <c r="D87" i="1"/>
  <c r="G87" i="1"/>
  <c r="F103" i="1"/>
  <c r="E58" i="1"/>
  <c r="D36" i="1"/>
  <c r="D37" i="1" s="1"/>
  <c r="D49" i="1" s="1"/>
  <c r="D50" i="1" s="1"/>
  <c r="C82" i="1"/>
  <c r="C68" i="1"/>
  <c r="G49" i="1"/>
  <c r="G50" i="1" s="1"/>
  <c r="F36" i="1"/>
  <c r="F37" i="1" s="1"/>
  <c r="F49" i="1" s="1"/>
  <c r="F50" i="1" s="1"/>
  <c r="I76" i="1" l="1"/>
  <c r="H86" i="1"/>
  <c r="D59" i="1"/>
  <c r="D60" i="1" s="1"/>
  <c r="D67" i="1" s="1"/>
  <c r="D115" i="1"/>
  <c r="C119" i="1" s="1"/>
  <c r="E119" i="1" s="1"/>
  <c r="F115" i="1"/>
  <c r="F59" i="1"/>
  <c r="G115" i="1"/>
  <c r="G59" i="1"/>
  <c r="C83" i="1"/>
  <c r="C84" i="1" s="1"/>
  <c r="D82" i="1" s="1"/>
  <c r="E115" i="1"/>
  <c r="E59" i="1"/>
  <c r="D119" i="1" l="1"/>
  <c r="E60" i="1"/>
  <c r="E67" i="1" s="1"/>
  <c r="G60" i="1"/>
  <c r="G67" i="1" s="1"/>
  <c r="D61" i="1"/>
  <c r="F60" i="1"/>
  <c r="F67" i="1" s="1"/>
  <c r="E61" i="1" l="1"/>
  <c r="E116" i="1" s="1"/>
  <c r="F61" i="1"/>
  <c r="F116" i="1" s="1"/>
  <c r="G61" i="1"/>
  <c r="G116" i="1" s="1"/>
  <c r="D116" i="1"/>
  <c r="D65" i="1"/>
  <c r="D68" i="1" s="1"/>
  <c r="G65" i="1" l="1"/>
  <c r="G68" i="1" s="1"/>
  <c r="G83" i="1" s="1"/>
  <c r="G86" i="1" s="1"/>
  <c r="E65" i="1"/>
  <c r="E68" i="1" s="1"/>
  <c r="E83" i="1" s="1"/>
  <c r="E86" i="1" s="1"/>
  <c r="F65" i="1"/>
  <c r="F68" i="1" s="1"/>
  <c r="F83" i="1" s="1"/>
  <c r="F86" i="1" s="1"/>
  <c r="D83" i="1"/>
  <c r="D76" i="1" s="1"/>
  <c r="F76" i="1" l="1"/>
  <c r="D77" i="1"/>
  <c r="E75" i="1" s="1"/>
  <c r="E76" i="1"/>
  <c r="G76" i="1"/>
  <c r="D86" i="1"/>
  <c r="C87" i="1" s="1"/>
  <c r="D84" i="1"/>
  <c r="E82" i="1" s="1"/>
  <c r="E84" i="1" s="1"/>
  <c r="F82" i="1" s="1"/>
  <c r="F84" i="1" s="1"/>
  <c r="G82" i="1" s="1"/>
  <c r="G84" i="1" s="1"/>
  <c r="H82" i="1" s="1"/>
  <c r="H84" i="1" s="1"/>
  <c r="I82" i="1" s="1"/>
  <c r="I84" i="1" s="1"/>
  <c r="J82" i="1" s="1"/>
  <c r="J84" i="1" s="1"/>
  <c r="K82" i="1" s="1"/>
  <c r="K84" i="1" s="1"/>
  <c r="L82" i="1" s="1"/>
  <c r="L84" i="1" s="1"/>
  <c r="E77" i="1" l="1"/>
  <c r="F75" i="1" s="1"/>
  <c r="F77" i="1" s="1"/>
  <c r="G75" i="1" s="1"/>
  <c r="G77" i="1" s="1"/>
  <c r="H75" i="1" s="1"/>
  <c r="H77" i="1" s="1"/>
  <c r="I75" i="1" s="1"/>
  <c r="I77" i="1" s="1"/>
  <c r="J75" i="1" s="1"/>
  <c r="J77" i="1" s="1"/>
  <c r="K75" i="1" s="1"/>
  <c r="K77" i="1" s="1"/>
  <c r="L75" i="1" s="1"/>
  <c r="L77" i="1" s="1"/>
  <c r="C79" i="1"/>
</calcChain>
</file>

<file path=xl/comments1.xml><?xml version="1.0" encoding="utf-8"?>
<comments xmlns="http://schemas.openxmlformats.org/spreadsheetml/2006/main">
  <authors>
    <author>Claudia Liliana Vargas Daza</author>
  </authors>
  <commentList>
    <comment ref="B81" authorId="0" shapeId="0">
      <text>
        <r>
          <rPr>
            <b/>
            <sz val="9"/>
            <color indexed="81"/>
            <rFont val="Tahoma"/>
            <family val="2"/>
          </rPr>
          <t>Dadep: favor ingresar el porcentaje de comisión a ofertar. No puede ser superior del 18%</t>
        </r>
      </text>
    </comment>
  </commentList>
</comments>
</file>

<file path=xl/sharedStrings.xml><?xml version="1.0" encoding="utf-8"?>
<sst xmlns="http://schemas.openxmlformats.org/spreadsheetml/2006/main" count="316" uniqueCount="154">
  <si>
    <t>NOMBRE DE LA ORGANIZACIÓN</t>
  </si>
  <si>
    <t>FECHA DE ELABORACIÓN</t>
  </si>
  <si>
    <t>DIRECCION</t>
  </si>
  <si>
    <t>PERIODO DEL INFORME</t>
  </si>
  <si>
    <t>TELEFONO</t>
  </si>
  <si>
    <t>Ingresos Estimados IVA incluido</t>
  </si>
  <si>
    <t>Julio</t>
  </si>
  <si>
    <t>Agosto</t>
  </si>
  <si>
    <t>Septiembre</t>
  </si>
  <si>
    <t>Octubre</t>
  </si>
  <si>
    <t>ESTADO DE PERDIDAS Y GANANCIAS</t>
  </si>
  <si>
    <t>INGRESOS</t>
  </si>
  <si>
    <t>(+)Ingresos de Operación  (IVA Incluido)</t>
  </si>
  <si>
    <t>(+)Otros Ingresos</t>
  </si>
  <si>
    <t>(+)Recuperación de Provisiones</t>
  </si>
  <si>
    <t>(-)IVA</t>
  </si>
  <si>
    <t>Utilidad Bruta</t>
  </si>
  <si>
    <t>Gastos Operación</t>
  </si>
  <si>
    <t>Personal Operación</t>
  </si>
  <si>
    <t>Otros Gastos de Operación  (Servicios públicos, Aseo, papelería)</t>
  </si>
  <si>
    <t>Provisión Mantenimiento</t>
  </si>
  <si>
    <t>Imprevistos(10%) de Otros Gastos de Operación</t>
  </si>
  <si>
    <t>Pólizas</t>
  </si>
  <si>
    <t>ICA</t>
  </si>
  <si>
    <t>Avisos y Tableros / ICA</t>
  </si>
  <si>
    <t>Total Gastos de Operación</t>
  </si>
  <si>
    <t>Gastos de Administración</t>
  </si>
  <si>
    <t>Personal Administración</t>
  </si>
  <si>
    <t>Otros Gastos de Administración  (Servicios públicos, Alquileres, Aseo, papelería)</t>
  </si>
  <si>
    <t>Imprevistos(10%) de Otros Gastos de Administración</t>
  </si>
  <si>
    <t>Licencia y software Contable</t>
  </si>
  <si>
    <t>Total Gastos de Administración</t>
  </si>
  <si>
    <t>Total Gastos Administración y Operación</t>
  </si>
  <si>
    <t>Utilidad Operacional</t>
  </si>
  <si>
    <t>Retención en la fuente</t>
  </si>
  <si>
    <t>Gasto financiero</t>
  </si>
  <si>
    <t>Intereses</t>
  </si>
  <si>
    <t>Gastos Financieros (4 x 1000)</t>
  </si>
  <si>
    <t>Total Gastos No Operacionales</t>
  </si>
  <si>
    <t>Utilidad antes de impuestos</t>
  </si>
  <si>
    <t>Provisión impuesto de renta</t>
  </si>
  <si>
    <t>UTILIDAD NETA</t>
  </si>
  <si>
    <t xml:space="preserve">FLUJO DE CAJA </t>
  </si>
  <si>
    <t>EBITDA</t>
  </si>
  <si>
    <t>(-) Gasto Financiero</t>
  </si>
  <si>
    <t>(-) Impuesto de Renta</t>
  </si>
  <si>
    <t>Flujo de Caja Libre</t>
  </si>
  <si>
    <t>VALOR PRESENTE NETO</t>
  </si>
  <si>
    <t>RUBRO DE REINVERSION EN ESPACIO PÚBLICO</t>
  </si>
  <si>
    <t xml:space="preserve">SALDO INICIAL </t>
  </si>
  <si>
    <t>INGRESO O EGRESOS DEL PERIODO</t>
  </si>
  <si>
    <t>SALDO FINAL</t>
  </si>
  <si>
    <t xml:space="preserve"> COMISIÓN OPERADOR</t>
  </si>
  <si>
    <t>INGRESO DEL OPERADOR / INGRESOS NETOS</t>
  </si>
  <si>
    <t>PROMEDIO PONDERADO 5 AÑOS</t>
  </si>
  <si>
    <t>BALANCE GENERAL PROYECTADO OPERADOR</t>
  </si>
  <si>
    <t>ACTIVOS</t>
  </si>
  <si>
    <t>DISPONIBLE</t>
  </si>
  <si>
    <t>Bancos</t>
  </si>
  <si>
    <t>TOTAL ACTIVOS</t>
  </si>
  <si>
    <t>PASIVOS</t>
  </si>
  <si>
    <t>IMPUESTOS, GRAVAMENES Y TASAS</t>
  </si>
  <si>
    <t>Impuesto de renta por pagar</t>
  </si>
  <si>
    <t>Iva por Pagar</t>
  </si>
  <si>
    <t>PASIVOS ESTIMADOS Y PROVISIONES</t>
  </si>
  <si>
    <t>Provisión gastos apropiación del espacio público</t>
  </si>
  <si>
    <t xml:space="preserve">Provisión Mantenimiento </t>
  </si>
  <si>
    <t>TOTAL PASIVOS</t>
  </si>
  <si>
    <t>PATRIMONIO</t>
  </si>
  <si>
    <t>Reserva Legal</t>
  </si>
  <si>
    <t>Utilidad del ejercicio</t>
  </si>
  <si>
    <t>Utilidades acumuladas</t>
  </si>
  <si>
    <t>TOTAL PATRIMONIO</t>
  </si>
  <si>
    <t>EJECUCIÓN APROPIACIÓN DEL ESPACIO PÚBLICO</t>
  </si>
  <si>
    <t>MARGENES DE RENTABILIDAD</t>
  </si>
  <si>
    <t>MARGEN OPERACIONAL</t>
  </si>
  <si>
    <t>MARGEN NETO</t>
  </si>
  <si>
    <t>PROMEDIO</t>
  </si>
  <si>
    <t>MINIMO</t>
  </si>
  <si>
    <t>MAXIMO</t>
  </si>
  <si>
    <t>COEFICIENTE DESV.EST</t>
  </si>
  <si>
    <t xml:space="preserve">Aportes voluntarios </t>
  </si>
  <si>
    <t>Registrar la actividad lícita con motivación económica que se encuentra reglamentada en el Marco Regulatorio del Aprovechamiento Económico del Espacio Público - MRAEEP o en otra norma que la consagre.</t>
  </si>
  <si>
    <t>Tener en cuenta todas las pólizas que se aplican al contrato.</t>
  </si>
  <si>
    <t>GASTOS DE OPERACIÓN</t>
  </si>
  <si>
    <t>GASTOS DE ADMINISTRACIÓN</t>
  </si>
  <si>
    <t>GASTOS NO OPERACIONALES</t>
  </si>
  <si>
    <t>CANTIDAD</t>
  </si>
  <si>
    <t>Servicios públicos</t>
  </si>
  <si>
    <t>GASTOS PERSONAL OPERACIÓN MENSUAL</t>
  </si>
  <si>
    <t>PERSONAL OPERATIVO</t>
  </si>
  <si>
    <t>VALOR UNITARIO</t>
  </si>
  <si>
    <t>VALOR TOTAL</t>
  </si>
  <si>
    <t>Cajeros T.C.</t>
  </si>
  <si>
    <t>Cajeros M.T.</t>
  </si>
  <si>
    <t>Acomodadores T.C.</t>
  </si>
  <si>
    <t>Acomodadores M.T.</t>
  </si>
  <si>
    <t xml:space="preserve"> Auxiliar de Mantenimiento</t>
  </si>
  <si>
    <t>Unidades de Vigilancia</t>
  </si>
  <si>
    <t>Aseo-implementos</t>
  </si>
  <si>
    <t>Papelería</t>
  </si>
  <si>
    <t xml:space="preserve">  </t>
  </si>
  <si>
    <t>GASTOS BANCARIOS Y 4 X MIL</t>
  </si>
  <si>
    <t>GASTOS ADMINISTRATIVOS ANUALES</t>
  </si>
  <si>
    <t>Pólizas(Anual)</t>
  </si>
  <si>
    <t>Licencias y Software Contable(Anual)</t>
  </si>
  <si>
    <t xml:space="preserve">GASTOS PERSONAL OPERATIVOS </t>
  </si>
  <si>
    <t>Aprovechamiento económico</t>
  </si>
  <si>
    <t>Servicios públicos, Aseo, Papelería, etc.</t>
  </si>
  <si>
    <t>Incluye personal de mantenimiento, cajeros, acomodadores y/o Vigilancia etc. (Incluida la carga prestacional)</t>
  </si>
  <si>
    <t>Provisionar los recursos para mantenimiento en caso que el espacio entregado lo requiera.</t>
  </si>
  <si>
    <t xml:space="preserve">Otros Gastos de Administración  </t>
  </si>
  <si>
    <t>Otros Gastos de Operación</t>
  </si>
  <si>
    <t xml:space="preserve">EGRESOS </t>
  </si>
  <si>
    <t>Aportes voluntarios</t>
  </si>
  <si>
    <t>SEMESTRE I
AÑO 1</t>
  </si>
  <si>
    <t>SEMESTRE II 
AÑO 1</t>
  </si>
  <si>
    <t>SEMESTRE I
AÑO 0</t>
  </si>
  <si>
    <t>SEMESTRE II 
AÑO 0</t>
  </si>
  <si>
    <t>SEMESTRE I
AÑO 2</t>
  </si>
  <si>
    <t>SEMESTRE II 
AÑO 2</t>
  </si>
  <si>
    <t>SEMESTRE I
AÑO 3</t>
  </si>
  <si>
    <t>SEMESTRE II 
AÑO 3</t>
  </si>
  <si>
    <t>SEMESTRE I
AÑO 4</t>
  </si>
  <si>
    <t>SEMESTRE II 
AÑO 4</t>
  </si>
  <si>
    <t xml:space="preserve">VALOR OFERTADO POR EL PROPONENTE PARA RUBRO DE REINVERSION EN ESPACIO PÚBLICO </t>
  </si>
  <si>
    <t xml:space="preserve">VALOR OFERTADO POR EL PROPONENTE DEL VPN DEL PROYECTO </t>
  </si>
  <si>
    <t>Otros mantenimientos</t>
  </si>
  <si>
    <t>https://www.idu.gov.co/page/transparencia/informacion-de-interes/glosario</t>
  </si>
  <si>
    <t>FINALIDAD aplicable al DEMOS (mejoramiento, mantenimiento, administración y preservación)</t>
  </si>
  <si>
    <t>INSERTAR CASILLAS  EN  LA  MISMA  CANTIDAD DE  ESPACIOS  SUCEPTIBLES  DE ADMINISTRACION  Y  APROVECHAMIENTO</t>
  </si>
  <si>
    <t>NOMBRE DEL ESPACIO</t>
  </si>
  <si>
    <t>Mantenimiento correctivo con interventoría técnica</t>
  </si>
  <si>
    <t>Mantenimiento preventivo con interventoría técnica</t>
  </si>
  <si>
    <t>GASTOS ADMINISTRATIVOS
Exclusivamente en función de los DEMOS</t>
  </si>
  <si>
    <t>Personal administración (Secretaria, Dirección, Contador etc.)</t>
  </si>
  <si>
    <t>Registrar los aportes en dinero o especie (cuantificar) para cada uno de los espacios públicos susceptibles del aprovechamiento.</t>
  </si>
  <si>
    <t xml:space="preserve">Registrar los demás ingresos que no se encuentren contemplados en los ítems anteriores. </t>
  </si>
  <si>
    <t>Cuando una cartera deteriorada es recuperada después del cierre de estados financieros, se deberá  reconocer un ingreso.</t>
  </si>
  <si>
    <t>Se deberá registrar el personal que se enciente dentro de los gastos de administración y definir la dedicación en tiempo en función del DEMOS.</t>
  </si>
  <si>
    <t xml:space="preserve">Tener en cuenta servicios públicos, aseo, papelería y Alquiler de equipos de computo y mobiliario exclusivamente en función del DEMOS.
</t>
  </si>
  <si>
    <t>Tener en cuenta licencias y softwares.</t>
  </si>
  <si>
    <t>Registrar el ingreso de beneficio económico, surgidos por el curso de las actividades a realizar ej. (Parqueadero, Mini Quiosco, Eventos, señaléticas), estas deberán ser registradas por cada actividad.</t>
  </si>
  <si>
    <t xml:space="preserve">PROCESO: ADMINISTRACIÓN DEL PATRIMONIO INMOBILIARIO DISTRITAL </t>
  </si>
  <si>
    <t>ÍTEM</t>
  </si>
  <si>
    <t>INSTRUCCIÓN</t>
  </si>
  <si>
    <r>
      <rPr>
        <b/>
        <sz val="8"/>
        <color theme="1"/>
        <rFont val="Trebuchet MS"/>
        <family val="2"/>
      </rPr>
      <t>DEFINICION  Y FINALIDAES DE  LOS DEMOS.</t>
    </r>
    <r>
      <rPr>
        <sz val="8"/>
        <color theme="1"/>
        <rFont val="Trebuchet MS"/>
        <family val="2"/>
      </rPr>
      <t xml:space="preserve">
Artículo 2°. DEFINICIÓN. Los Distritos Especiales de Mejoramiento y Organización Sectorial - DEMOS son un instrumento de iniciativa privada, que promueve acciones complementarias a las intervenciones y actuaciones que adelanta el Distrito Capital en áreas delimitadas de la ciudad. Estos tienen por</t>
    </r>
    <r>
      <rPr>
        <b/>
        <sz val="8"/>
        <color theme="1"/>
        <rFont val="Trebuchet MS"/>
        <family val="2"/>
      </rPr>
      <t xml:space="preserve"> finalidad el mejoramiento, mantenimiento, administración y preservación </t>
    </r>
    <r>
      <rPr>
        <sz val="8"/>
        <color theme="1"/>
        <rFont val="Trebuchet MS"/>
        <family val="2"/>
      </rPr>
      <t>de las condiciones urbanas, ambientales y socioeconómicas de los espacios públicos respectivos.</t>
    </r>
  </si>
  <si>
    <r>
      <t xml:space="preserve">Nota 1:  </t>
    </r>
    <r>
      <rPr>
        <sz val="8"/>
        <color theme="1"/>
        <rFont val="Trebuchet MS"/>
        <family val="2"/>
      </rPr>
      <t>El artículo 8 del Decreto 540 de 2018, señala que una vez haya sido creado el Distrito Especial de Mejoramiento y Organización Sectorial - DEMOS, durante los primeros quince (15) días de cada semestre a partir de la fecha de creación, la persona jurídica deberá presentar para seguimiento del Departamento Administrativo de la Defensoría del Espacio Público - DADEP, el informe de actividades realizadas y programadas en el área delimitada.</t>
    </r>
  </si>
  <si>
    <r>
      <rPr>
        <b/>
        <sz val="8"/>
        <color theme="1"/>
        <rFont val="Trebuchet MS"/>
        <family val="2"/>
      </rPr>
      <t xml:space="preserve">Nota 2: </t>
    </r>
    <r>
      <rPr>
        <sz val="8"/>
        <color theme="1"/>
        <rFont val="Trebuchet MS"/>
        <family val="2"/>
      </rPr>
      <t xml:space="preserve">El numeral 5.2.2.4 Modelo de financiamiento previsto para la ejecución de las actividades de la Guía de presentación y evaluación de propuestas a través de DEMOS, señala en el literal c:
Las proyecciones de ingresos y egresos deberán estimarse considerando un crecimiento anual por concepto de inflación. Del mismo modo, los costos y gastos por conceptos de honorarios deberán estimarse con el crecimiento del salario mínimo legal proyectado para la vigencia del Demos.  </t>
    </r>
  </si>
  <si>
    <t>Mantenimiento Correctivo</t>
  </si>
  <si>
    <t>Comprende intervenciones, reparaciones o cambios que se llevan a cabo para la sustitución definitiva de una o más piezas del elemento del Espacio Público, en el momento en que dejan de funcionar o empiezan a fallar, ya sea por desgaste normal o incidente.</t>
  </si>
  <si>
    <t>Mantenimiento Preventivo</t>
  </si>
  <si>
    <t>Comprende intervenciones menores y el cambio de partes estándar que deban ser realizados de manera periódica por el uso y desgaste normal del elemento del Espacio Público para garantizar su óptimo funcionamiento.</t>
  </si>
  <si>
    <t>DOCUMENTO Y/O PROCEDIMIENTO: PROCEDIMIENTO DE CONFORMACIÓN, FUNCIONAMIENTO Y CONTROL DE LOS DISTRITOS ESPECIALES DE MEJORAMIENTO Y ORGANIZACIÓN SECTORIAL - DEMOS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</si>
</sst>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\ * #,##0.00_);_(&quot;$&quot;\ * \(#,##0.00\);_(&quot;$&quot;\ * &quot;-&quot;??_);_(@_)"/>
    <numFmt numFmtId="164" formatCode="&quot;$&quot;#,##0.00;[Red]\-&quot;$&quot;#,##0.0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0.000%"/>
    <numFmt numFmtId="168" formatCode="0.0%"/>
    <numFmt numFmtId="169" formatCode="&quot;$&quot;\ #,##0"/>
    <numFmt numFmtId="170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sz val="9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b/>
      <sz val="8"/>
      <color theme="0"/>
      <name val="Trebuchet MS"/>
      <family val="2"/>
    </font>
    <font>
      <b/>
      <sz val="8"/>
      <color theme="1"/>
      <name val="Trebuchet MS"/>
      <family val="2"/>
    </font>
    <font>
      <b/>
      <sz val="9"/>
      <name val="Trebuchet MS"/>
      <family val="2"/>
    </font>
    <font>
      <sz val="8"/>
      <color theme="0"/>
      <name val="Trebuchet MS"/>
      <family val="2"/>
    </font>
    <font>
      <b/>
      <sz val="9"/>
      <color rgb="FFC00000"/>
      <name val="Trebuchet MS"/>
      <family val="2"/>
    </font>
    <font>
      <b/>
      <sz val="9"/>
      <color theme="0"/>
      <name val="Trebuchet MS"/>
      <family val="2"/>
    </font>
    <font>
      <sz val="8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9B54A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2">
    <xf numFmtId="0" fontId="0" fillId="0" borderId="0" xfId="0"/>
    <xf numFmtId="0" fontId="0" fillId="2" borderId="0" xfId="0" applyFill="1" applyBorder="1"/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7" fillId="0" borderId="0" xfId="0" applyFont="1"/>
    <xf numFmtId="0" fontId="6" fillId="0" borderId="0" xfId="0" applyFont="1"/>
    <xf numFmtId="0" fontId="10" fillId="0" borderId="10" xfId="3" applyFont="1" applyFill="1" applyBorder="1" applyAlignment="1">
      <alignment horizontal="center" vertical="top"/>
    </xf>
    <xf numFmtId="0" fontId="10" fillId="0" borderId="10" xfId="3" applyFont="1" applyFill="1" applyBorder="1" applyAlignment="1">
      <alignment horizontal="center" vertical="top" wrapText="1"/>
    </xf>
    <xf numFmtId="165" fontId="12" fillId="5" borderId="10" xfId="0" applyNumberFormat="1" applyFont="1" applyFill="1" applyBorder="1" applyAlignment="1">
      <alignment horizontal="center" wrapText="1"/>
    </xf>
    <xf numFmtId="165" fontId="13" fillId="2" borderId="10" xfId="0" applyNumberFormat="1" applyFont="1" applyFill="1" applyBorder="1"/>
    <xf numFmtId="165" fontId="13" fillId="2" borderId="10" xfId="0" applyNumberFormat="1" applyFont="1" applyFill="1" applyBorder="1" applyAlignment="1">
      <alignment wrapTex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65" fontId="13" fillId="2" borderId="0" xfId="0" applyNumberFormat="1" applyFont="1" applyFill="1" applyBorder="1"/>
    <xf numFmtId="165" fontId="13" fillId="2" borderId="0" xfId="0" applyNumberFormat="1" applyFont="1" applyFill="1" applyBorder="1" applyAlignment="1">
      <alignment wrapText="1"/>
    </xf>
    <xf numFmtId="165" fontId="11" fillId="2" borderId="0" xfId="0" applyNumberFormat="1" applyFont="1" applyFill="1" applyBorder="1"/>
    <xf numFmtId="49" fontId="15" fillId="2" borderId="0" xfId="0" applyNumberFormat="1" applyFont="1" applyFill="1" applyBorder="1" applyAlignment="1">
      <alignment wrapText="1"/>
    </xf>
    <xf numFmtId="49" fontId="15" fillId="2" borderId="0" xfId="0" applyNumberFormat="1" applyFont="1" applyFill="1" applyBorder="1"/>
    <xf numFmtId="165" fontId="12" fillId="2" borderId="0" xfId="0" applyNumberFormat="1" applyFont="1" applyFill="1" applyBorder="1" applyAlignment="1">
      <alignment horizontal="center" wrapText="1"/>
    </xf>
    <xf numFmtId="0" fontId="6" fillId="2" borderId="0" xfId="0" applyFont="1" applyFill="1" applyBorder="1"/>
    <xf numFmtId="165" fontId="11" fillId="2" borderId="24" xfId="0" applyNumberFormat="1" applyFont="1" applyFill="1" applyBorder="1"/>
    <xf numFmtId="0" fontId="6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165" fontId="12" fillId="2" borderId="0" xfId="0" applyNumberFormat="1" applyFont="1" applyFill="1" applyBorder="1"/>
    <xf numFmtId="165" fontId="11" fillId="0" borderId="24" xfId="1" applyFont="1" applyFill="1" applyBorder="1" applyProtection="1">
      <protection locked="0"/>
    </xf>
    <xf numFmtId="165" fontId="11" fillId="0" borderId="22" xfId="1" applyFont="1" applyFill="1" applyBorder="1" applyProtection="1">
      <protection locked="0"/>
    </xf>
    <xf numFmtId="0" fontId="6" fillId="0" borderId="24" xfId="0" applyFont="1" applyFill="1" applyBorder="1"/>
    <xf numFmtId="165" fontId="11" fillId="0" borderId="24" xfId="1" applyFont="1" applyFill="1" applyBorder="1"/>
    <xf numFmtId="165" fontId="11" fillId="0" borderId="22" xfId="1" applyFont="1" applyFill="1" applyBorder="1"/>
    <xf numFmtId="0" fontId="11" fillId="0" borderId="26" xfId="0" applyFont="1" applyFill="1" applyBorder="1" applyAlignment="1">
      <alignment vertical="center" wrapText="1"/>
    </xf>
    <xf numFmtId="167" fontId="11" fillId="0" borderId="34" xfId="0" applyNumberFormat="1" applyFont="1" applyFill="1" applyBorder="1" applyAlignment="1">
      <alignment horizontal="center" vertical="center" wrapText="1"/>
    </xf>
    <xf numFmtId="9" fontId="11" fillId="0" borderId="34" xfId="0" applyNumberFormat="1" applyFont="1" applyFill="1" applyBorder="1" applyAlignment="1">
      <alignment horizontal="center" vertical="center" wrapText="1"/>
    </xf>
    <xf numFmtId="0" fontId="6" fillId="0" borderId="30" xfId="0" applyFont="1" applyBorder="1"/>
    <xf numFmtId="165" fontId="11" fillId="0" borderId="24" xfId="1" applyFont="1" applyFill="1" applyBorder="1" applyAlignment="1" applyProtection="1">
      <alignment vertical="center"/>
      <protection locked="0"/>
    </xf>
    <xf numFmtId="165" fontId="11" fillId="0" borderId="22" xfId="1" applyFont="1" applyFill="1" applyBorder="1" applyAlignment="1" applyProtection="1">
      <alignment vertical="center"/>
      <protection locked="0"/>
    </xf>
    <xf numFmtId="165" fontId="11" fillId="0" borderId="24" xfId="1" applyFont="1" applyFill="1" applyBorder="1" applyAlignment="1">
      <alignment vertical="center"/>
    </xf>
    <xf numFmtId="165" fontId="11" fillId="0" borderId="22" xfId="1" applyFont="1" applyFill="1" applyBorder="1" applyAlignment="1">
      <alignment vertical="center"/>
    </xf>
    <xf numFmtId="0" fontId="6" fillId="0" borderId="30" xfId="0" applyFont="1" applyFill="1" applyBorder="1"/>
    <xf numFmtId="0" fontId="13" fillId="0" borderId="26" xfId="0" applyFont="1" applyFill="1" applyBorder="1" applyAlignment="1">
      <alignment vertical="center" wrapText="1"/>
    </xf>
    <xf numFmtId="168" fontId="11" fillId="0" borderId="34" xfId="0" applyNumberFormat="1" applyFont="1" applyFill="1" applyBorder="1" applyAlignment="1">
      <alignment horizontal="center" vertical="center" wrapText="1"/>
    </xf>
    <xf numFmtId="165" fontId="13" fillId="0" borderId="24" xfId="0" applyNumberFormat="1" applyFont="1" applyFill="1" applyBorder="1"/>
    <xf numFmtId="165" fontId="13" fillId="0" borderId="22" xfId="0" applyNumberFormat="1" applyFont="1" applyFill="1" applyBorder="1"/>
    <xf numFmtId="165" fontId="11" fillId="0" borderId="24" xfId="0" applyNumberFormat="1" applyFont="1" applyFill="1" applyBorder="1"/>
    <xf numFmtId="165" fontId="11" fillId="0" borderId="22" xfId="0" applyNumberFormat="1" applyFont="1" applyFill="1" applyBorder="1"/>
    <xf numFmtId="0" fontId="11" fillId="0" borderId="0" xfId="0" applyFont="1" applyFill="1"/>
    <xf numFmtId="165" fontId="11" fillId="0" borderId="0" xfId="2" applyNumberFormat="1" applyFont="1" applyFill="1" applyAlignment="1">
      <alignment wrapText="1"/>
    </xf>
    <xf numFmtId="165" fontId="11" fillId="0" borderId="0" xfId="0" applyNumberFormat="1" applyFont="1" applyFill="1" applyAlignment="1">
      <alignment wrapText="1"/>
    </xf>
    <xf numFmtId="10" fontId="11" fillId="0" borderId="0" xfId="2" applyNumberFormat="1" applyFont="1" applyFill="1"/>
    <xf numFmtId="0" fontId="6" fillId="0" borderId="0" xfId="0" applyFont="1" applyFill="1"/>
    <xf numFmtId="0" fontId="11" fillId="0" borderId="0" xfId="0" applyFont="1" applyFill="1" applyAlignment="1">
      <alignment wrapText="1"/>
    </xf>
    <xf numFmtId="0" fontId="11" fillId="0" borderId="21" xfId="0" applyFont="1" applyFill="1" applyBorder="1" applyAlignment="1">
      <alignment horizontal="left" wrapText="1"/>
    </xf>
    <xf numFmtId="165" fontId="11" fillId="0" borderId="20" xfId="1" applyFont="1" applyFill="1" applyBorder="1" applyAlignment="1">
      <alignment wrapText="1"/>
    </xf>
    <xf numFmtId="165" fontId="11" fillId="0" borderId="21" xfId="1" applyFont="1" applyFill="1" applyBorder="1"/>
    <xf numFmtId="165" fontId="11" fillId="0" borderId="20" xfId="1" applyFont="1" applyFill="1" applyBorder="1"/>
    <xf numFmtId="0" fontId="11" fillId="0" borderId="25" xfId="0" applyFont="1" applyFill="1" applyBorder="1" applyAlignment="1">
      <alignment horizontal="left" wrapText="1"/>
    </xf>
    <xf numFmtId="165" fontId="11" fillId="0" borderId="24" xfId="1" applyFont="1" applyFill="1" applyBorder="1" applyAlignment="1">
      <alignment wrapText="1"/>
    </xf>
    <xf numFmtId="165" fontId="11" fillId="0" borderId="25" xfId="1" applyFont="1" applyFill="1" applyBorder="1"/>
    <xf numFmtId="0" fontId="13" fillId="0" borderId="0" xfId="0" applyFont="1" applyFill="1" applyBorder="1" applyAlignment="1">
      <alignment horizontal="left"/>
    </xf>
    <xf numFmtId="165" fontId="13" fillId="0" borderId="0" xfId="0" applyNumberFormat="1" applyFont="1" applyFill="1" applyBorder="1" applyAlignment="1">
      <alignment horizontal="left"/>
    </xf>
    <xf numFmtId="9" fontId="13" fillId="0" borderId="0" xfId="2" applyFont="1" applyFill="1" applyBorder="1" applyAlignment="1"/>
    <xf numFmtId="165" fontId="13" fillId="0" borderId="0" xfId="1" applyFont="1" applyFill="1" applyBorder="1" applyAlignment="1">
      <alignment wrapText="1"/>
    </xf>
    <xf numFmtId="165" fontId="13" fillId="0" borderId="0" xfId="1" applyFont="1" applyFill="1" applyBorder="1"/>
    <xf numFmtId="165" fontId="11" fillId="0" borderId="0" xfId="1" applyFont="1" applyFill="1" applyBorder="1" applyAlignment="1">
      <alignment wrapText="1"/>
    </xf>
    <xf numFmtId="165" fontId="11" fillId="0" borderId="0" xfId="1" applyFont="1" applyFill="1" applyBorder="1"/>
    <xf numFmtId="0" fontId="13" fillId="0" borderId="10" xfId="0" applyFont="1" applyFill="1" applyBorder="1" applyAlignment="1">
      <alignment wrapText="1"/>
    </xf>
    <xf numFmtId="10" fontId="13" fillId="0" borderId="10" xfId="0" applyNumberFormat="1" applyFont="1" applyFill="1" applyBorder="1" applyAlignment="1">
      <alignment horizontal="center" wrapText="1"/>
    </xf>
    <xf numFmtId="164" fontId="13" fillId="0" borderId="13" xfId="1" applyNumberFormat="1" applyFont="1" applyFill="1" applyBorder="1" applyAlignment="1">
      <alignment horizontal="center"/>
    </xf>
    <xf numFmtId="0" fontId="11" fillId="0" borderId="0" xfId="0" applyFont="1" applyFill="1" applyBorder="1"/>
    <xf numFmtId="10" fontId="11" fillId="0" borderId="0" xfId="0" applyNumberFormat="1" applyFont="1" applyFill="1" applyBorder="1" applyAlignment="1">
      <alignment horizontal="center"/>
    </xf>
    <xf numFmtId="169" fontId="11" fillId="0" borderId="0" xfId="0" applyNumberFormat="1" applyFont="1" applyFill="1" applyBorder="1" applyAlignment="1">
      <alignment wrapText="1"/>
    </xf>
    <xf numFmtId="169" fontId="11" fillId="0" borderId="0" xfId="0" applyNumberFormat="1" applyFont="1" applyFill="1" applyBorder="1"/>
    <xf numFmtId="166" fontId="11" fillId="0" borderId="0" xfId="0" applyNumberFormat="1" applyFont="1" applyFill="1" applyBorder="1"/>
    <xf numFmtId="166" fontId="11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 applyAlignment="1">
      <alignment wrapText="1"/>
    </xf>
    <xf numFmtId="164" fontId="11" fillId="0" borderId="0" xfId="0" applyNumberFormat="1" applyFont="1" applyFill="1" applyBorder="1"/>
    <xf numFmtId="165" fontId="13" fillId="0" borderId="39" xfId="0" applyNumberFormat="1" applyFont="1" applyFill="1" applyBorder="1" applyAlignment="1">
      <alignment horizontal="center" wrapText="1"/>
    </xf>
    <xf numFmtId="165" fontId="13" fillId="0" borderId="33" xfId="0" applyNumberFormat="1" applyFont="1" applyFill="1" applyBorder="1" applyAlignment="1">
      <alignment horizontal="center" wrapText="1"/>
    </xf>
    <xf numFmtId="165" fontId="13" fillId="0" borderId="20" xfId="0" applyNumberFormat="1" applyFont="1" applyFill="1" applyBorder="1" applyAlignment="1">
      <alignment horizontal="center" wrapText="1"/>
    </xf>
    <xf numFmtId="165" fontId="13" fillId="0" borderId="24" xfId="0" applyNumberFormat="1" applyFont="1" applyFill="1" applyBorder="1" applyAlignment="1">
      <alignment horizontal="center" wrapText="1"/>
    </xf>
    <xf numFmtId="165" fontId="13" fillId="0" borderId="23" xfId="0" applyNumberFormat="1" applyFont="1" applyFill="1" applyBorder="1" applyAlignment="1">
      <alignment horizontal="center" wrapText="1"/>
    </xf>
    <xf numFmtId="165" fontId="13" fillId="0" borderId="30" xfId="0" applyNumberFormat="1" applyFont="1" applyFill="1" applyBorder="1" applyAlignment="1">
      <alignment horizontal="center" wrapText="1"/>
    </xf>
    <xf numFmtId="165" fontId="13" fillId="0" borderId="37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 wrapText="1"/>
    </xf>
    <xf numFmtId="165" fontId="13" fillId="0" borderId="0" xfId="0" applyNumberFormat="1" applyFont="1" applyFill="1" applyBorder="1" applyAlignment="1">
      <alignment horizontal="center" wrapText="1"/>
    </xf>
    <xf numFmtId="0" fontId="13" fillId="0" borderId="11" xfId="0" applyFont="1" applyFill="1" applyBorder="1" applyAlignment="1">
      <alignment wrapText="1"/>
    </xf>
    <xf numFmtId="10" fontId="11" fillId="0" borderId="0" xfId="2" applyNumberFormat="1" applyFont="1" applyFill="1" applyBorder="1" applyAlignment="1">
      <alignment wrapText="1"/>
    </xf>
    <xf numFmtId="0" fontId="13" fillId="0" borderId="11" xfId="0" applyFont="1" applyFill="1" applyBorder="1" applyAlignment="1">
      <alignment horizontal="center"/>
    </xf>
    <xf numFmtId="10" fontId="13" fillId="0" borderId="10" xfId="0" applyNumberFormat="1" applyFont="1" applyFill="1" applyBorder="1" applyAlignment="1" applyProtection="1">
      <alignment horizontal="center"/>
      <protection locked="0"/>
    </xf>
    <xf numFmtId="165" fontId="13" fillId="0" borderId="23" xfId="0" applyNumberFormat="1" applyFont="1" applyFill="1" applyBorder="1" applyAlignment="1">
      <alignment horizontal="center" vertical="center" wrapText="1"/>
    </xf>
    <xf numFmtId="9" fontId="13" fillId="0" borderId="0" xfId="2" applyFont="1" applyFill="1" applyBorder="1" applyAlignment="1">
      <alignment horizontal="center" wrapText="1"/>
    </xf>
    <xf numFmtId="10" fontId="13" fillId="0" borderId="14" xfId="2" applyNumberFormat="1" applyFont="1" applyFill="1" applyBorder="1" applyAlignment="1">
      <alignment horizontal="center" vertical="center" wrapText="1"/>
    </xf>
    <xf numFmtId="10" fontId="13" fillId="0" borderId="40" xfId="2" applyNumberFormat="1" applyFont="1" applyFill="1" applyBorder="1" applyAlignment="1">
      <alignment horizontal="center" vertical="center" wrapText="1"/>
    </xf>
    <xf numFmtId="10" fontId="13" fillId="0" borderId="10" xfId="2" applyNumberFormat="1" applyFont="1" applyFill="1" applyBorder="1" applyAlignment="1">
      <alignment horizontal="center" wrapText="1"/>
    </xf>
    <xf numFmtId="168" fontId="12" fillId="0" borderId="0" xfId="2" applyNumberFormat="1" applyFont="1" applyFill="1" applyBorder="1" applyAlignment="1">
      <alignment horizontal="center" wrapText="1"/>
    </xf>
    <xf numFmtId="165" fontId="12" fillId="0" borderId="0" xfId="0" applyNumberFormat="1" applyFont="1" applyFill="1" applyBorder="1" applyAlignment="1">
      <alignment horizontal="left"/>
    </xf>
    <xf numFmtId="10" fontId="18" fillId="0" borderId="0" xfId="2" applyNumberFormat="1" applyFont="1" applyFill="1" applyBorder="1" applyAlignment="1">
      <alignment wrapText="1"/>
    </xf>
    <xf numFmtId="0" fontId="11" fillId="0" borderId="20" xfId="0" applyFont="1" applyFill="1" applyBorder="1" applyAlignment="1">
      <alignment horizontal="center" wrapText="1"/>
    </xf>
    <xf numFmtId="165" fontId="11" fillId="0" borderId="24" xfId="1" applyFont="1" applyFill="1" applyBorder="1" applyAlignment="1">
      <alignment horizontal="center" wrapText="1"/>
    </xf>
    <xf numFmtId="165" fontId="13" fillId="0" borderId="24" xfId="1" applyFont="1" applyFill="1" applyBorder="1" applyAlignment="1">
      <alignment horizontal="center" wrapText="1"/>
    </xf>
    <xf numFmtId="165" fontId="11" fillId="0" borderId="24" xfId="1" applyNumberFormat="1" applyFont="1" applyFill="1" applyBorder="1" applyAlignment="1">
      <alignment horizontal="center" wrapText="1"/>
    </xf>
    <xf numFmtId="165" fontId="13" fillId="0" borderId="30" xfId="1" applyFont="1" applyFill="1" applyBorder="1" applyAlignment="1">
      <alignment horizontal="center" wrapText="1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wrapText="1"/>
    </xf>
    <xf numFmtId="165" fontId="11" fillId="0" borderId="7" xfId="1" applyFont="1" applyFill="1" applyBorder="1" applyAlignment="1">
      <alignment wrapText="1"/>
    </xf>
    <xf numFmtId="165" fontId="11" fillId="0" borderId="14" xfId="0" applyNumberFormat="1" applyFont="1" applyFill="1" applyBorder="1" applyAlignment="1">
      <alignment wrapText="1"/>
    </xf>
    <xf numFmtId="165" fontId="11" fillId="0" borderId="14" xfId="0" applyNumberFormat="1" applyFont="1" applyFill="1" applyBorder="1"/>
    <xf numFmtId="165" fontId="13" fillId="0" borderId="0" xfId="0" applyNumberFormat="1" applyFont="1" applyFill="1" applyBorder="1" applyAlignment="1">
      <alignment wrapText="1"/>
    </xf>
    <xf numFmtId="10" fontId="13" fillId="0" borderId="25" xfId="2" applyNumberFormat="1" applyFont="1" applyFill="1" applyBorder="1" applyAlignment="1">
      <alignment horizontal="center" wrapText="1"/>
    </xf>
    <xf numFmtId="10" fontId="13" fillId="0" borderId="24" xfId="2" applyNumberFormat="1" applyFont="1" applyFill="1" applyBorder="1" applyAlignment="1">
      <alignment horizontal="center" wrapText="1"/>
    </xf>
    <xf numFmtId="10" fontId="13" fillId="0" borderId="36" xfId="2" applyNumberFormat="1" applyFont="1" applyFill="1" applyBorder="1" applyAlignment="1">
      <alignment horizontal="center" wrapText="1"/>
    </xf>
    <xf numFmtId="10" fontId="13" fillId="0" borderId="30" xfId="2" applyNumberFormat="1" applyFont="1" applyFill="1" applyBorder="1" applyAlignment="1">
      <alignment horizontal="center" wrapText="1"/>
    </xf>
    <xf numFmtId="0" fontId="13" fillId="0" borderId="45" xfId="0" applyFont="1" applyFill="1" applyBorder="1" applyAlignment="1">
      <alignment horizontal="center"/>
    </xf>
    <xf numFmtId="0" fontId="13" fillId="0" borderId="45" xfId="0" applyFont="1" applyFill="1" applyBorder="1" applyAlignment="1">
      <alignment horizontal="center" wrapText="1"/>
    </xf>
    <xf numFmtId="0" fontId="13" fillId="0" borderId="46" xfId="0" applyFont="1" applyFill="1" applyBorder="1" applyAlignment="1">
      <alignment horizontal="center" wrapText="1"/>
    </xf>
    <xf numFmtId="0" fontId="11" fillId="0" borderId="10" xfId="0" applyFont="1" applyFill="1" applyBorder="1"/>
    <xf numFmtId="10" fontId="13" fillId="0" borderId="48" xfId="0" applyNumberFormat="1" applyFont="1" applyFill="1" applyBorder="1" applyAlignment="1">
      <alignment horizontal="center"/>
    </xf>
    <xf numFmtId="10" fontId="13" fillId="0" borderId="48" xfId="0" applyNumberFormat="1" applyFont="1" applyFill="1" applyBorder="1" applyAlignment="1">
      <alignment horizontal="center" wrapText="1"/>
    </xf>
    <xf numFmtId="10" fontId="13" fillId="0" borderId="35" xfId="0" applyNumberFormat="1" applyFont="1" applyFill="1" applyBorder="1" applyAlignment="1">
      <alignment horizontal="center" wrapText="1"/>
    </xf>
    <xf numFmtId="165" fontId="12" fillId="5" borderId="30" xfId="0" applyNumberFormat="1" applyFont="1" applyFill="1" applyBorder="1"/>
    <xf numFmtId="165" fontId="12" fillId="5" borderId="43" xfId="0" applyNumberFormat="1" applyFont="1" applyFill="1" applyBorder="1"/>
    <xf numFmtId="165" fontId="12" fillId="5" borderId="24" xfId="0" applyNumberFormat="1" applyFont="1" applyFill="1" applyBorder="1"/>
    <xf numFmtId="165" fontId="12" fillId="5" borderId="22" xfId="0" applyNumberFormat="1" applyFont="1" applyFill="1" applyBorder="1"/>
    <xf numFmtId="165" fontId="12" fillId="5" borderId="10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49" xfId="0" applyFont="1" applyFill="1" applyBorder="1" applyAlignment="1">
      <alignment horizontal="center"/>
    </xf>
    <xf numFmtId="165" fontId="6" fillId="2" borderId="49" xfId="1" applyFont="1" applyFill="1" applyBorder="1" applyAlignment="1">
      <alignment horizontal="center"/>
    </xf>
    <xf numFmtId="165" fontId="6" fillId="2" borderId="49" xfId="0" applyNumberFormat="1" applyFont="1" applyFill="1" applyBorder="1" applyAlignment="1">
      <alignment horizontal="center"/>
    </xf>
    <xf numFmtId="165" fontId="6" fillId="2" borderId="49" xfId="1" applyFont="1" applyFill="1" applyBorder="1"/>
    <xf numFmtId="165" fontId="6" fillId="2" borderId="48" xfId="1" applyFont="1" applyFill="1" applyBorder="1"/>
    <xf numFmtId="0" fontId="19" fillId="2" borderId="0" xfId="0" applyFont="1" applyFill="1" applyBorder="1" applyAlignment="1">
      <alignment horizontal="center" vertical="center" wrapText="1"/>
    </xf>
    <xf numFmtId="169" fontId="6" fillId="2" borderId="0" xfId="1" applyNumberFormat="1" applyFont="1" applyFill="1" applyBorder="1"/>
    <xf numFmtId="165" fontId="6" fillId="2" borderId="0" xfId="1" applyFont="1" applyFill="1" applyBorder="1"/>
    <xf numFmtId="165" fontId="19" fillId="2" borderId="0" xfId="1" applyFont="1" applyFill="1" applyBorder="1" applyAlignment="1">
      <alignment horizontal="center"/>
    </xf>
    <xf numFmtId="169" fontId="6" fillId="2" borderId="0" xfId="0" applyNumberFormat="1" applyFont="1" applyFill="1"/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/>
    </xf>
    <xf numFmtId="10" fontId="19" fillId="2" borderId="10" xfId="0" applyNumberFormat="1" applyFont="1" applyFill="1" applyBorder="1" applyAlignment="1">
      <alignment horizontal="center" vertical="center" wrapText="1"/>
    </xf>
    <xf numFmtId="165" fontId="19" fillId="2" borderId="13" xfId="1" applyFont="1" applyFill="1" applyBorder="1" applyAlignment="1">
      <alignment vertical="center"/>
    </xf>
    <xf numFmtId="10" fontId="19" fillId="2" borderId="0" xfId="0" applyNumberFormat="1" applyFont="1" applyFill="1" applyBorder="1" applyAlignment="1">
      <alignment horizontal="center" vertical="center" wrapText="1"/>
    </xf>
    <xf numFmtId="165" fontId="19" fillId="2" borderId="0" xfId="1" applyFont="1" applyFill="1" applyBorder="1" applyAlignment="1">
      <alignment vertical="center"/>
    </xf>
    <xf numFmtId="165" fontId="6" fillId="2" borderId="44" xfId="1" applyFont="1" applyFill="1" applyBorder="1"/>
    <xf numFmtId="165" fontId="6" fillId="2" borderId="45" xfId="1" applyFont="1" applyFill="1" applyBorder="1"/>
    <xf numFmtId="165" fontId="6" fillId="2" borderId="28" xfId="1" applyFont="1" applyFill="1" applyBorder="1"/>
    <xf numFmtId="0" fontId="0" fillId="0" borderId="0" xfId="0" applyFill="1" applyBorder="1"/>
    <xf numFmtId="0" fontId="21" fillId="2" borderId="49" xfId="0" applyFont="1" applyFill="1" applyBorder="1" applyAlignment="1">
      <alignment horizontal="center"/>
    </xf>
    <xf numFmtId="1" fontId="6" fillId="2" borderId="49" xfId="0" applyNumberFormat="1" applyFont="1" applyFill="1" applyBorder="1" applyAlignment="1">
      <alignment horizontal="center"/>
    </xf>
    <xf numFmtId="165" fontId="6" fillId="2" borderId="49" xfId="0" applyNumberFormat="1" applyFont="1" applyFill="1" applyBorder="1" applyAlignment="1">
      <alignment horizontal="center" wrapText="1"/>
    </xf>
    <xf numFmtId="165" fontId="12" fillId="5" borderId="52" xfId="0" applyNumberFormat="1" applyFont="1" applyFill="1" applyBorder="1" applyAlignment="1">
      <alignment horizontal="center" wrapText="1"/>
    </xf>
    <xf numFmtId="0" fontId="9" fillId="5" borderId="1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6" fillId="0" borderId="0" xfId="1" applyFont="1" applyFill="1" applyBorder="1"/>
    <xf numFmtId="165" fontId="6" fillId="0" borderId="0" xfId="1" applyFont="1" applyFill="1"/>
    <xf numFmtId="170" fontId="6" fillId="0" borderId="0" xfId="1" applyNumberFormat="1" applyFont="1" applyFill="1"/>
    <xf numFmtId="170" fontId="6" fillId="0" borderId="0" xfId="0" applyNumberFormat="1" applyFont="1" applyFill="1"/>
    <xf numFmtId="0" fontId="22" fillId="2" borderId="0" xfId="0" applyFont="1" applyFill="1"/>
    <xf numFmtId="0" fontId="22" fillId="2" borderId="0" xfId="0" applyFont="1" applyFill="1" applyAlignment="1">
      <alignment vertical="top"/>
    </xf>
    <xf numFmtId="0" fontId="22" fillId="2" borderId="49" xfId="0" applyFont="1" applyFill="1" applyBorder="1" applyAlignment="1">
      <alignment horizontal="left" vertical="center" wrapText="1"/>
    </xf>
    <xf numFmtId="0" fontId="24" fillId="2" borderId="49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wrapText="1"/>
    </xf>
    <xf numFmtId="0" fontId="23" fillId="2" borderId="49" xfId="0" applyFont="1" applyFill="1" applyBorder="1" applyAlignment="1">
      <alignment horizontal="left" wrapText="1"/>
    </xf>
    <xf numFmtId="0" fontId="20" fillId="2" borderId="49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wrapText="1"/>
    </xf>
    <xf numFmtId="0" fontId="11" fillId="2" borderId="49" xfId="0" applyFont="1" applyFill="1" applyBorder="1" applyAlignment="1">
      <alignment horizontal="left" vertical="center" wrapText="1"/>
    </xf>
    <xf numFmtId="0" fontId="11" fillId="2" borderId="49" xfId="0" applyFont="1" applyFill="1" applyBorder="1" applyAlignment="1">
      <alignment horizontal="left" vertical="top" wrapText="1"/>
    </xf>
    <xf numFmtId="0" fontId="25" fillId="2" borderId="49" xfId="5" applyFont="1" applyFill="1" applyBorder="1" applyAlignment="1">
      <alignment horizontal="left" vertical="center" wrapText="1"/>
    </xf>
    <xf numFmtId="0" fontId="13" fillId="2" borderId="49" xfId="0" applyFont="1" applyFill="1" applyBorder="1" applyAlignment="1">
      <alignment horizontal="left" vertical="top" wrapText="1"/>
    </xf>
    <xf numFmtId="0" fontId="22" fillId="2" borderId="49" xfId="0" applyFont="1" applyFill="1" applyBorder="1" applyAlignment="1">
      <alignment horizontal="left" vertical="top" wrapText="1"/>
    </xf>
    <xf numFmtId="165" fontId="12" fillId="5" borderId="2" xfId="0" applyNumberFormat="1" applyFont="1" applyFill="1" applyBorder="1" applyAlignment="1">
      <alignment horizontal="center" wrapText="1"/>
    </xf>
    <xf numFmtId="165" fontId="12" fillId="5" borderId="20" xfId="0" applyNumberFormat="1" applyFont="1" applyFill="1" applyBorder="1" applyAlignment="1">
      <alignment horizont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5" borderId="5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33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/>
    </xf>
    <xf numFmtId="0" fontId="14" fillId="4" borderId="7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center" wrapText="1"/>
    </xf>
    <xf numFmtId="0" fontId="13" fillId="0" borderId="25" xfId="0" applyFont="1" applyFill="1" applyBorder="1" applyAlignment="1">
      <alignment horizontal="center" wrapText="1"/>
    </xf>
    <xf numFmtId="0" fontId="13" fillId="0" borderId="23" xfId="0" applyFont="1" applyFill="1" applyBorder="1" applyAlignment="1">
      <alignment horizontal="center" wrapText="1"/>
    </xf>
    <xf numFmtId="0" fontId="11" fillId="0" borderId="22" xfId="0" applyNumberFormat="1" applyFont="1" applyFill="1" applyBorder="1" applyAlignment="1">
      <alignment horizontal="center" wrapText="1"/>
    </xf>
    <xf numFmtId="0" fontId="11" fillId="0" borderId="25" xfId="0" applyNumberFormat="1" applyFont="1" applyFill="1" applyBorder="1" applyAlignment="1">
      <alignment horizontal="center" wrapText="1"/>
    </xf>
    <xf numFmtId="0" fontId="11" fillId="0" borderId="23" xfId="0" applyNumberFormat="1" applyFont="1" applyFill="1" applyBorder="1" applyAlignment="1">
      <alignment horizontal="center" wrapText="1"/>
    </xf>
    <xf numFmtId="165" fontId="11" fillId="0" borderId="22" xfId="0" applyNumberFormat="1" applyFont="1" applyFill="1" applyBorder="1" applyAlignment="1">
      <alignment horizontal="center" wrapText="1"/>
    </xf>
    <xf numFmtId="0" fontId="10" fillId="0" borderId="3" xfId="3" applyFont="1" applyFill="1" applyBorder="1" applyAlignment="1" applyProtection="1">
      <alignment horizontal="center" vertical="center"/>
      <protection locked="0"/>
    </xf>
    <xf numFmtId="0" fontId="10" fillId="0" borderId="0" xfId="3" applyFont="1" applyFill="1" applyBorder="1" applyAlignment="1" applyProtection="1">
      <alignment horizontal="center" vertical="center"/>
      <protection locked="0"/>
    </xf>
    <xf numFmtId="0" fontId="10" fillId="0" borderId="11" xfId="3" applyFont="1" applyFill="1" applyBorder="1" applyAlignment="1" applyProtection="1">
      <alignment horizontal="center" vertical="top"/>
      <protection locked="0"/>
    </xf>
    <xf numFmtId="0" fontId="10" fillId="0" borderId="12" xfId="3" applyFont="1" applyFill="1" applyBorder="1" applyAlignment="1" applyProtection="1">
      <alignment horizontal="center" vertical="top"/>
      <protection locked="0"/>
    </xf>
    <xf numFmtId="0" fontId="10" fillId="0" borderId="13" xfId="3" applyFont="1" applyFill="1" applyBorder="1" applyAlignment="1" applyProtection="1">
      <alignment horizontal="center" vertical="top"/>
      <protection locked="0"/>
    </xf>
    <xf numFmtId="0" fontId="10" fillId="0" borderId="1" xfId="3" applyFont="1" applyFill="1" applyBorder="1" applyAlignment="1" applyProtection="1">
      <alignment horizontal="center" vertical="center"/>
      <protection locked="0"/>
    </xf>
    <xf numFmtId="0" fontId="10" fillId="0" borderId="6" xfId="3" applyFont="1" applyFill="1" applyBorder="1" applyAlignment="1" applyProtection="1">
      <alignment horizontal="center" vertical="center"/>
      <protection locked="0"/>
    </xf>
    <xf numFmtId="0" fontId="10" fillId="0" borderId="9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  <protection locked="0"/>
    </xf>
    <xf numFmtId="0" fontId="10" fillId="0" borderId="1" xfId="3" applyFont="1" applyFill="1" applyBorder="1" applyAlignment="1" applyProtection="1">
      <alignment horizontal="center" vertical="top"/>
      <protection locked="0"/>
    </xf>
    <xf numFmtId="0" fontId="10" fillId="0" borderId="6" xfId="3" applyFont="1" applyFill="1" applyBorder="1" applyAlignment="1" applyProtection="1">
      <alignment horizontal="center" vertical="top"/>
      <protection locked="0"/>
    </xf>
    <xf numFmtId="0" fontId="10" fillId="0" borderId="9" xfId="3" applyFont="1" applyFill="1" applyBorder="1" applyAlignment="1" applyProtection="1">
      <alignment horizontal="center" vertical="top"/>
      <protection locked="0"/>
    </xf>
    <xf numFmtId="0" fontId="10" fillId="0" borderId="8" xfId="3" applyFont="1" applyFill="1" applyBorder="1" applyAlignment="1" applyProtection="1">
      <alignment horizontal="center" vertical="top"/>
      <protection locked="0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0" fillId="0" borderId="2" xfId="3" applyFont="1" applyFill="1" applyBorder="1" applyAlignment="1">
      <alignment horizontal="center" vertical="center"/>
    </xf>
    <xf numFmtId="0" fontId="10" fillId="0" borderId="4" xfId="3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0" fillId="0" borderId="5" xfId="3" applyFont="1" applyFill="1" applyBorder="1" applyAlignment="1" applyProtection="1">
      <alignment horizontal="center" vertical="center"/>
      <protection locked="0"/>
    </xf>
    <xf numFmtId="0" fontId="10" fillId="0" borderId="7" xfId="3" applyFont="1" applyFill="1" applyBorder="1" applyAlignment="1" applyProtection="1">
      <alignment horizontal="center" vertical="center"/>
      <protection locked="0"/>
    </xf>
    <xf numFmtId="165" fontId="12" fillId="5" borderId="2" xfId="0" applyNumberFormat="1" applyFont="1" applyFill="1" applyBorder="1" applyAlignment="1">
      <alignment horizontal="center" vertical="center" wrapText="1"/>
    </xf>
    <xf numFmtId="165" fontId="12" fillId="5" borderId="20" xfId="0" applyNumberFormat="1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3" xfId="0" applyFont="1" applyFill="1" applyBorder="1" applyAlignment="1">
      <alignment horizontal="center"/>
    </xf>
    <xf numFmtId="0" fontId="13" fillId="0" borderId="43" xfId="0" applyFont="1" applyFill="1" applyBorder="1" applyAlignment="1">
      <alignment horizontal="center"/>
    </xf>
    <xf numFmtId="0" fontId="13" fillId="0" borderId="36" xfId="0" applyFont="1" applyFill="1" applyBorder="1" applyAlignment="1">
      <alignment horizontal="center"/>
    </xf>
    <xf numFmtId="0" fontId="13" fillId="0" borderId="37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2" fillId="5" borderId="28" xfId="0" applyFont="1" applyFill="1" applyBorder="1" applyAlignment="1">
      <alignment horizontal="center"/>
    </xf>
    <xf numFmtId="0" fontId="12" fillId="5" borderId="48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44" xfId="0" applyFont="1" applyFill="1" applyBorder="1" applyAlignment="1">
      <alignment horizontal="center"/>
    </xf>
    <xf numFmtId="0" fontId="12" fillId="5" borderId="45" xfId="0" applyFont="1" applyFill="1" applyBorder="1" applyAlignment="1">
      <alignment horizontal="center"/>
    </xf>
    <xf numFmtId="0" fontId="12" fillId="5" borderId="46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2" fillId="5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/>
    </xf>
    <xf numFmtId="0" fontId="13" fillId="0" borderId="42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 wrapText="1"/>
    </xf>
    <xf numFmtId="0" fontId="11" fillId="0" borderId="25" xfId="0" applyFont="1" applyFill="1" applyBorder="1" applyAlignment="1">
      <alignment horizontal="center" wrapText="1"/>
    </xf>
    <xf numFmtId="0" fontId="11" fillId="0" borderId="23" xfId="0" applyFont="1" applyFill="1" applyBorder="1" applyAlignment="1">
      <alignment horizontal="center" wrapText="1"/>
    </xf>
    <xf numFmtId="0" fontId="13" fillId="0" borderId="43" xfId="0" applyFont="1" applyFill="1" applyBorder="1" applyAlignment="1">
      <alignment horizontal="center" wrapText="1"/>
    </xf>
    <xf numFmtId="0" fontId="13" fillId="0" borderId="36" xfId="0" applyFont="1" applyFill="1" applyBorder="1" applyAlignment="1">
      <alignment horizontal="center" wrapText="1"/>
    </xf>
    <xf numFmtId="0" fontId="13" fillId="0" borderId="37" xfId="0" applyFont="1" applyFill="1" applyBorder="1" applyAlignment="1">
      <alignment horizontal="center" wrapText="1"/>
    </xf>
    <xf numFmtId="165" fontId="13" fillId="0" borderId="11" xfId="0" applyNumberFormat="1" applyFont="1" applyFill="1" applyBorder="1" applyAlignment="1">
      <alignment horizontal="center" wrapText="1"/>
    </xf>
    <xf numFmtId="165" fontId="13" fillId="0" borderId="12" xfId="0" applyNumberFormat="1" applyFont="1" applyFill="1" applyBorder="1" applyAlignment="1">
      <alignment horizontal="center" wrapText="1"/>
    </xf>
    <xf numFmtId="165" fontId="13" fillId="0" borderId="13" xfId="0" applyNumberFormat="1" applyFont="1" applyFill="1" applyBorder="1" applyAlignment="1">
      <alignment horizontal="center" wrapText="1"/>
    </xf>
    <xf numFmtId="0" fontId="13" fillId="0" borderId="31" xfId="0" applyFont="1" applyFill="1" applyBorder="1" applyAlignment="1">
      <alignment horizontal="center" wrapText="1"/>
    </xf>
    <xf numFmtId="0" fontId="13" fillId="0" borderId="32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wrapText="1"/>
    </xf>
    <xf numFmtId="0" fontId="13" fillId="0" borderId="35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wrapText="1"/>
    </xf>
    <xf numFmtId="0" fontId="13" fillId="0" borderId="26" xfId="0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left" vertical="center" wrapText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wrapText="1"/>
    </xf>
    <xf numFmtId="0" fontId="11" fillId="0" borderId="32" xfId="0" applyFont="1" applyFill="1" applyBorder="1" applyAlignment="1">
      <alignment horizontal="left" wrapText="1"/>
    </xf>
    <xf numFmtId="0" fontId="11" fillId="0" borderId="26" xfId="0" applyFont="1" applyFill="1" applyBorder="1" applyAlignment="1">
      <alignment horizontal="left" wrapText="1"/>
    </xf>
    <xf numFmtId="0" fontId="11" fillId="0" borderId="34" xfId="0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left" vertical="center" wrapText="1"/>
    </xf>
    <xf numFmtId="0" fontId="12" fillId="5" borderId="44" xfId="0" applyFont="1" applyFill="1" applyBorder="1" applyAlignment="1">
      <alignment horizontal="center" vertical="center" wrapText="1"/>
    </xf>
    <xf numFmtId="0" fontId="12" fillId="5" borderId="4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9" fillId="2" borderId="18" xfId="0" applyFont="1" applyFill="1" applyBorder="1" applyAlignment="1">
      <alignment horizontal="center" wrapText="1"/>
    </xf>
    <xf numFmtId="0" fontId="19" fillId="2" borderId="42" xfId="0" applyFont="1" applyFill="1" applyBorder="1" applyAlignment="1">
      <alignment horizontal="center" wrapText="1"/>
    </xf>
    <xf numFmtId="0" fontId="19" fillId="2" borderId="43" xfId="0" applyFont="1" applyFill="1" applyBorder="1" applyAlignment="1">
      <alignment horizontal="center" wrapText="1"/>
    </xf>
    <xf numFmtId="0" fontId="19" fillId="2" borderId="36" xfId="0" applyFont="1" applyFill="1" applyBorder="1" applyAlignment="1">
      <alignment horizontal="center" wrapText="1"/>
    </xf>
    <xf numFmtId="0" fontId="19" fillId="2" borderId="49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left" vertical="center" wrapText="1"/>
    </xf>
    <xf numFmtId="0" fontId="9" fillId="5" borderId="25" xfId="0" applyFont="1" applyFill="1" applyBorder="1" applyAlignment="1">
      <alignment horizontal="left" vertical="center" wrapText="1"/>
    </xf>
    <xf numFmtId="0" fontId="9" fillId="5" borderId="51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 [0]" xfId="1" builtinId="7"/>
    <cellStyle name="Moneda 2" xfId="4"/>
    <cellStyle name="Normal" xfId="0" builtinId="0"/>
    <cellStyle name="Normal 2" xfId="3"/>
    <cellStyle name="Porcentaje" xfId="2" builtinId="5"/>
  </cellStyles>
  <dxfs count="11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9B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65943</xdr:colOff>
      <xdr:row>0</xdr:row>
      <xdr:rowOff>65944</xdr:rowOff>
    </xdr:from>
    <xdr:to>
      <xdr:col>0</xdr:col>
      <xdr:colOff>1166804</xdr:colOff>
      <xdr:row>0</xdr:row>
      <xdr:rowOff>1040424</xdr:rowOff>
    </xdr:to>
    <xdr:pic>
      <xdr:nvPicPr>
        <xdr:cNvPr id="2" name="Imagen 1" descr="Descripción: Descripción: Descripción: PROCEDIMIENTO-03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65943" y="65944"/>
          <a:ext cx="1100861" cy="974480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1267559</xdr:colOff>
      <xdr:row>0</xdr:row>
      <xdr:rowOff>80596</xdr:rowOff>
    </xdr:from>
    <xdr:to>
      <xdr:col>3</xdr:col>
      <xdr:colOff>2198077</xdr:colOff>
      <xdr:row>0</xdr:row>
      <xdr:rowOff>1040423</xdr:rowOff>
    </xdr:to>
    <xdr:sp macro="" textlink="">
      <xdr:nvSpPr>
        <xdr:cNvPr id="3" name="3 Rectángulo redondead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267559" y="80596"/>
          <a:ext cx="6125306" cy="959827"/>
        </a:xfrm>
        <a:prstGeom prst="roundRect">
          <a:avLst/>
        </a:prstGeom>
        <a:ln w="50800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 baseline="0">
              <a:solidFill>
                <a:srgbClr val="39B54A"/>
              </a:solidFill>
              <a:latin typeface="Trebuchet MS" panose="020B0603020202020204" pitchFamily="34" charset="0"/>
            </a:rPr>
            <a:t>INSTRUCCIONES</a:t>
          </a:r>
        </a:p>
        <a:p>
          <a:pPr algn="ctr"/>
          <a:endParaRPr lang="es-CO" sz="500" b="1" baseline="0">
            <a:solidFill>
              <a:srgbClr val="39B54A"/>
            </a:solidFill>
            <a:latin typeface="Trebuchet MS" panose="020B0603020202020204" pitchFamily="34" charset="0"/>
          </a:endParaRPr>
        </a:p>
        <a:p>
          <a:pPr algn="ctr"/>
          <a:r>
            <a:rPr lang="es-CO" sz="100" b="1" baseline="0">
              <a:solidFill>
                <a:srgbClr val="39B54A"/>
              </a:solidFill>
              <a:latin typeface="Trebuchet MS" panose="020B0603020202020204" pitchFamily="34" charset="0"/>
            </a:rPr>
            <a:t> </a:t>
          </a:r>
        </a:p>
        <a:p>
          <a:pPr algn="ctr"/>
          <a:r>
            <a:rPr lang="es-CO" sz="2000" b="1" baseline="0">
              <a:solidFill>
                <a:srgbClr val="39B54A"/>
              </a:solidFill>
              <a:latin typeface="Trebuchet MS" panose="020B0603020202020204" pitchFamily="34" charset="0"/>
            </a:rPr>
            <a:t>ANEXO 2 FORMATO MODELO DE FINANCIAMIENTO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57150</xdr:rowOff>
    </xdr:from>
    <xdr:to>
      <xdr:col>5</xdr:col>
      <xdr:colOff>0</xdr:colOff>
      <xdr:row>2</xdr:row>
      <xdr:rowOff>0</xdr:rowOff>
    </xdr:to>
    <xdr:pic>
      <xdr:nvPicPr>
        <xdr:cNvPr id="5" name="Picture 9" descr="logosimbolo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57150"/>
          <a:ext cx="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77857</xdr:colOff>
      <xdr:row>0</xdr:row>
      <xdr:rowOff>63363</xdr:rowOff>
    </xdr:from>
    <xdr:to>
      <xdr:col>0</xdr:col>
      <xdr:colOff>1297513</xdr:colOff>
      <xdr:row>0</xdr:row>
      <xdr:rowOff>1143000</xdr:rowOff>
    </xdr:to>
    <xdr:pic>
      <xdr:nvPicPr>
        <xdr:cNvPr id="6" name="Imagen 5" descr="Descripción: Descripción: Descripción: PROCEDIMIENTO-03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77857" y="63363"/>
          <a:ext cx="1219656" cy="1079637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1417982</xdr:colOff>
      <xdr:row>0</xdr:row>
      <xdr:rowOff>65847</xdr:rowOff>
    </xdr:from>
    <xdr:to>
      <xdr:col>10</xdr:col>
      <xdr:colOff>485775</xdr:colOff>
      <xdr:row>0</xdr:row>
      <xdr:rowOff>1181100</xdr:rowOff>
    </xdr:to>
    <xdr:sp macro="" textlink="">
      <xdr:nvSpPr>
        <xdr:cNvPr id="7" name="3 Rectángulo redondead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1417982" y="65847"/>
          <a:ext cx="8764243" cy="1115253"/>
        </a:xfrm>
        <a:prstGeom prst="roundRect">
          <a:avLst/>
        </a:prstGeom>
        <a:ln w="50800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 baseline="0">
              <a:solidFill>
                <a:srgbClr val="39B54A"/>
              </a:solidFill>
              <a:latin typeface="Trebuchet MS" panose="020B0603020202020204" pitchFamily="34" charset="0"/>
            </a:rPr>
            <a:t>FORMATO</a:t>
          </a:r>
        </a:p>
        <a:p>
          <a:pPr algn="ctr"/>
          <a:endParaRPr lang="es-CO" sz="500" b="1" baseline="0">
            <a:solidFill>
              <a:srgbClr val="39B54A"/>
            </a:solidFill>
            <a:latin typeface="Trebuchet MS" panose="020B0603020202020204" pitchFamily="34" charset="0"/>
          </a:endParaRPr>
        </a:p>
        <a:p>
          <a:pPr algn="ctr"/>
          <a:r>
            <a:rPr lang="es-CO" sz="100" b="1" baseline="0">
              <a:solidFill>
                <a:srgbClr val="39B54A"/>
              </a:solidFill>
              <a:latin typeface="Trebuchet MS" panose="020B0603020202020204" pitchFamily="34" charset="0"/>
            </a:rPr>
            <a:t> </a:t>
          </a:r>
        </a:p>
        <a:p>
          <a:pPr algn="ctr"/>
          <a:r>
            <a:rPr lang="es-CO" sz="2000" b="1" baseline="0">
              <a:solidFill>
                <a:srgbClr val="39B54A"/>
              </a:solidFill>
              <a:latin typeface="Trebuchet MS" panose="020B0603020202020204" pitchFamily="34" charset="0"/>
            </a:rPr>
            <a:t>ANEXO 2 MODELO DE FINANCIAMIENTO</a:t>
          </a:r>
        </a:p>
        <a:p>
          <a:pPr algn="ctr"/>
          <a:r>
            <a:rPr lang="es-CO" sz="1200" b="1" baseline="0">
              <a:solidFill>
                <a:srgbClr val="39B54A"/>
              </a:solidFill>
              <a:latin typeface="Trebuchet MS" panose="020B0603020202020204" pitchFamily="34" charset="0"/>
            </a:rPr>
            <a:t>Hoja: PRESUPUESTO SEMESTRAL</a:t>
          </a:r>
        </a:p>
      </xdr:txBody>
    </xdr:sp>
    <xdr:clientData/>
  </xdr:twoCellAnchor>
  <xdr:twoCellAnchor>
    <xdr:from>
      <xdr:col>10</xdr:col>
      <xdr:colOff>600075</xdr:colOff>
      <xdr:row>0</xdr:row>
      <xdr:rowOff>62593</xdr:rowOff>
    </xdr:from>
    <xdr:to>
      <xdr:col>12</xdr:col>
      <xdr:colOff>1832883</xdr:colOff>
      <xdr:row>0</xdr:row>
      <xdr:rowOff>1183822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pSpPr/>
      </xdr:nvGrpSpPr>
      <xdr:grpSpPr>
        <a:xfrm>
          <a:off x="10296525" y="62593"/>
          <a:ext cx="2823483" cy="1121229"/>
          <a:chOff x="7658100" y="123825"/>
          <a:chExt cx="2085975" cy="1019175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SpPr txBox="1"/>
        </xdr:nvSpPr>
        <xdr:spPr>
          <a:xfrm>
            <a:off x="7658100" y="123825"/>
            <a:ext cx="1047751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Código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SpPr txBox="1"/>
        </xdr:nvSpPr>
        <xdr:spPr>
          <a:xfrm>
            <a:off x="7658100" y="466725"/>
            <a:ext cx="1047751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Versión		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SpPr txBox="1"/>
        </xdr:nvSpPr>
        <xdr:spPr>
          <a:xfrm>
            <a:off x="7658100" y="800100"/>
            <a:ext cx="1047751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Vigente Desde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SpPr txBox="1"/>
        </xdr:nvSpPr>
        <xdr:spPr>
          <a:xfrm>
            <a:off x="8705851" y="123825"/>
            <a:ext cx="1038224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127-FORAP-19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SpPr txBox="1"/>
        </xdr:nvSpPr>
        <xdr:spPr>
          <a:xfrm>
            <a:off x="8705851" y="466725"/>
            <a:ext cx="1038224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1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xmlns="" id="{00000000-0008-0000-0100-00000E000000}"/>
              </a:ext>
            </a:extLst>
          </xdr:cNvPr>
          <xdr:cNvSpPr txBox="1"/>
        </xdr:nvSpPr>
        <xdr:spPr>
          <a:xfrm>
            <a:off x="8705851" y="800100"/>
            <a:ext cx="1038224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17/04/2019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57150</xdr:rowOff>
    </xdr:from>
    <xdr:to>
      <xdr:col>5</xdr:col>
      <xdr:colOff>0</xdr:colOff>
      <xdr:row>2</xdr:row>
      <xdr:rowOff>0</xdr:rowOff>
    </xdr:to>
    <xdr:pic>
      <xdr:nvPicPr>
        <xdr:cNvPr id="2" name="Picture 9" descr="logosimbol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4475" y="57150"/>
          <a:ext cx="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49282</xdr:colOff>
      <xdr:row>0</xdr:row>
      <xdr:rowOff>63363</xdr:rowOff>
    </xdr:from>
    <xdr:to>
      <xdr:col>1</xdr:col>
      <xdr:colOff>1221313</xdr:colOff>
      <xdr:row>0</xdr:row>
      <xdr:rowOff>1118152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49282" y="63363"/>
          <a:ext cx="1221727" cy="1054789"/>
        </a:xfrm>
        <a:prstGeom prst="roundRect">
          <a:avLst>
            <a:gd name="adj" fmla="val 4167"/>
          </a:avLst>
        </a:prstGeom>
        <a:solidFill>
          <a:srgbClr val="FFFFFF"/>
        </a:solidFill>
        <a:ln w="28575" cap="sq" cmpd="sng" algn="ctr">
          <a:solidFill>
            <a:srgbClr val="39B54A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41414</xdr:colOff>
      <xdr:row>0</xdr:row>
      <xdr:rowOff>65847</xdr:rowOff>
    </xdr:from>
    <xdr:to>
      <xdr:col>11</xdr:col>
      <xdr:colOff>554934</xdr:colOff>
      <xdr:row>0</xdr:row>
      <xdr:rowOff>1143000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366631" y="65847"/>
          <a:ext cx="8721586" cy="1077153"/>
        </a:xfrm>
        <a:prstGeom prst="roundRect">
          <a:avLst/>
        </a:prstGeom>
        <a:ln w="50800">
          <a:solidFill>
            <a:srgbClr val="39B54A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000" b="1" baseline="0">
              <a:solidFill>
                <a:srgbClr val="39B54A"/>
              </a:solidFill>
              <a:latin typeface="Trebuchet MS" panose="020B0603020202020204" pitchFamily="34" charset="0"/>
            </a:rPr>
            <a:t>FORMATO</a:t>
          </a:r>
        </a:p>
        <a:p>
          <a:pPr algn="ctr"/>
          <a:endParaRPr lang="es-CO" sz="500" b="1" baseline="0">
            <a:solidFill>
              <a:srgbClr val="39B54A"/>
            </a:solidFill>
            <a:latin typeface="Trebuchet MS" panose="020B0603020202020204" pitchFamily="34" charset="0"/>
          </a:endParaRPr>
        </a:p>
        <a:p>
          <a:pPr algn="ctr"/>
          <a:r>
            <a:rPr lang="es-CO" sz="100" b="1" baseline="0">
              <a:solidFill>
                <a:srgbClr val="39B54A"/>
              </a:solidFill>
              <a:latin typeface="Trebuchet MS" panose="020B0603020202020204" pitchFamily="34" charset="0"/>
            </a:rPr>
            <a:t> </a:t>
          </a:r>
        </a:p>
        <a:p>
          <a:pPr algn="ctr"/>
          <a:r>
            <a:rPr lang="es-CO" sz="2000" b="1" baseline="0">
              <a:solidFill>
                <a:srgbClr val="39B54A"/>
              </a:solidFill>
              <a:latin typeface="Trebuchet MS" panose="020B0603020202020204" pitchFamily="34" charset="0"/>
            </a:rPr>
            <a:t>ANEXO 2 MODELO DE FINANCIAMIENTO</a:t>
          </a:r>
        </a:p>
        <a:p>
          <a:pPr algn="ctr"/>
          <a:r>
            <a:rPr lang="es-CO" sz="1200" b="1" baseline="0">
              <a:solidFill>
                <a:srgbClr val="39B54A"/>
              </a:solidFill>
              <a:latin typeface="Trebuchet MS" panose="020B0603020202020204" pitchFamily="34" charset="0"/>
            </a:rPr>
            <a:t>Hoja: PROYECCIÓN GASTOS</a:t>
          </a:r>
        </a:p>
      </xdr:txBody>
    </xdr:sp>
    <xdr:clientData/>
  </xdr:twoCellAnchor>
  <xdr:twoCellAnchor>
    <xdr:from>
      <xdr:col>11</xdr:col>
      <xdr:colOff>666339</xdr:colOff>
      <xdr:row>0</xdr:row>
      <xdr:rowOff>62593</xdr:rowOff>
    </xdr:from>
    <xdr:to>
      <xdr:col>14</xdr:col>
      <xdr:colOff>654330</xdr:colOff>
      <xdr:row>1</xdr:row>
      <xdr:rowOff>2722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GrpSpPr/>
      </xdr:nvGrpSpPr>
      <xdr:grpSpPr>
        <a:xfrm>
          <a:off x="10199622" y="62593"/>
          <a:ext cx="2323686" cy="1141107"/>
          <a:chOff x="7658100" y="123825"/>
          <a:chExt cx="2085975" cy="1019175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00000000-0008-0000-0200-000006000000}"/>
              </a:ext>
            </a:extLst>
          </xdr:cNvPr>
          <xdr:cNvSpPr txBox="1"/>
        </xdr:nvSpPr>
        <xdr:spPr>
          <a:xfrm>
            <a:off x="7658100" y="123825"/>
            <a:ext cx="1047751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Código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0000000-0008-0000-0200-000007000000}"/>
              </a:ext>
            </a:extLst>
          </xdr:cNvPr>
          <xdr:cNvSpPr txBox="1"/>
        </xdr:nvSpPr>
        <xdr:spPr>
          <a:xfrm>
            <a:off x="7658100" y="466725"/>
            <a:ext cx="1047751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Versión		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xmlns="" id="{00000000-0008-0000-0200-000008000000}"/>
              </a:ext>
            </a:extLst>
          </xdr:cNvPr>
          <xdr:cNvSpPr txBox="1"/>
        </xdr:nvSpPr>
        <xdr:spPr>
          <a:xfrm>
            <a:off x="7658100" y="800100"/>
            <a:ext cx="1047751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Vigente Desde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xmlns="" id="{00000000-0008-0000-0200-000009000000}"/>
              </a:ext>
            </a:extLst>
          </xdr:cNvPr>
          <xdr:cNvSpPr txBox="1"/>
        </xdr:nvSpPr>
        <xdr:spPr>
          <a:xfrm>
            <a:off x="8705851" y="123825"/>
            <a:ext cx="1038224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127-FORAP-19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xmlns="" id="{00000000-0008-0000-0200-00000A000000}"/>
              </a:ext>
            </a:extLst>
          </xdr:cNvPr>
          <xdr:cNvSpPr txBox="1"/>
        </xdr:nvSpPr>
        <xdr:spPr>
          <a:xfrm>
            <a:off x="8705851" y="466725"/>
            <a:ext cx="1038224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xmlns="" id="{00000000-0008-0000-0200-00000B000000}"/>
              </a:ext>
            </a:extLst>
          </xdr:cNvPr>
          <xdr:cNvSpPr txBox="1"/>
        </xdr:nvSpPr>
        <xdr:spPr>
          <a:xfrm>
            <a:off x="8705851" y="800100"/>
            <a:ext cx="1038224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200">
                <a:latin typeface="Trebuchet MS" panose="020B0603020202020204" pitchFamily="34" charset="0"/>
                <a:cs typeface="Traditional Arabic" panose="02020603050405020304" pitchFamily="18" charset="-78"/>
              </a:rPr>
              <a:t>17/04/2019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du.gov.co/page/transparencia/informacion-de-interes/glosari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="130" zoomScaleNormal="130" workbookViewId="0">
      <selection activeCell="C13" sqref="C13:D13"/>
    </sheetView>
  </sheetViews>
  <sheetFormatPr baseColWidth="10" defaultRowHeight="15" x14ac:dyDescent="0.25"/>
  <cols>
    <col min="1" max="1" width="29" style="7" customWidth="1"/>
    <col min="2" max="2" width="15.140625" style="7" customWidth="1"/>
    <col min="3" max="3" width="33.7109375" style="8" customWidth="1"/>
    <col min="4" max="4" width="33.7109375" style="7" customWidth="1"/>
    <col min="5" max="16384" width="11.42578125" style="7"/>
  </cols>
  <sheetData>
    <row r="1" spans="1:4" ht="87" customHeight="1" x14ac:dyDescent="0.25"/>
    <row r="2" spans="1:4" ht="9" customHeight="1" x14ac:dyDescent="0.25">
      <c r="A2" s="168" t="s">
        <v>10</v>
      </c>
      <c r="B2" s="168"/>
      <c r="C2" s="168"/>
      <c r="D2" s="168"/>
    </row>
    <row r="3" spans="1:4" ht="16.5" x14ac:dyDescent="0.25">
      <c r="A3" s="171" t="s">
        <v>144</v>
      </c>
      <c r="B3" s="171"/>
      <c r="C3" s="171" t="s">
        <v>145</v>
      </c>
      <c r="D3" s="171"/>
    </row>
    <row r="4" spans="1:4" ht="61.5" customHeight="1" x14ac:dyDescent="0.25">
      <c r="A4" s="166" t="s">
        <v>12</v>
      </c>
      <c r="B4" s="166"/>
      <c r="C4" s="166" t="s">
        <v>142</v>
      </c>
      <c r="D4" s="166"/>
    </row>
    <row r="5" spans="1:4" ht="59.25" customHeight="1" x14ac:dyDescent="0.25">
      <c r="A5" s="166" t="s">
        <v>107</v>
      </c>
      <c r="B5" s="166"/>
      <c r="C5" s="166" t="s">
        <v>82</v>
      </c>
      <c r="D5" s="166"/>
    </row>
    <row r="6" spans="1:4" ht="29.25" customHeight="1" x14ac:dyDescent="0.25">
      <c r="A6" s="166" t="s">
        <v>81</v>
      </c>
      <c r="B6" s="166"/>
      <c r="C6" s="166" t="s">
        <v>136</v>
      </c>
      <c r="D6" s="166"/>
    </row>
    <row r="7" spans="1:4" ht="26.25" customHeight="1" x14ac:dyDescent="0.25">
      <c r="A7" s="166" t="s">
        <v>13</v>
      </c>
      <c r="B7" s="166"/>
      <c r="C7" s="166" t="s">
        <v>137</v>
      </c>
      <c r="D7" s="166"/>
    </row>
    <row r="8" spans="1:4" ht="29.25" customHeight="1" x14ac:dyDescent="0.25">
      <c r="A8" s="166" t="s">
        <v>14</v>
      </c>
      <c r="B8" s="166"/>
      <c r="C8" s="166" t="s">
        <v>138</v>
      </c>
      <c r="D8" s="166"/>
    </row>
    <row r="9" spans="1:4" x14ac:dyDescent="0.25">
      <c r="A9" s="170" t="s">
        <v>16</v>
      </c>
      <c r="B9" s="170"/>
      <c r="C9" s="170"/>
      <c r="D9" s="170"/>
    </row>
    <row r="10" spans="1:4" ht="15.75" x14ac:dyDescent="0.3">
      <c r="A10" s="169" t="s">
        <v>17</v>
      </c>
      <c r="B10" s="169"/>
      <c r="C10" s="169"/>
      <c r="D10" s="169"/>
    </row>
    <row r="11" spans="1:4" ht="30.75" customHeight="1" x14ac:dyDescent="0.25">
      <c r="A11" s="166" t="s">
        <v>18</v>
      </c>
      <c r="B11" s="166"/>
      <c r="C11" s="166" t="s">
        <v>109</v>
      </c>
      <c r="D11" s="166"/>
    </row>
    <row r="12" spans="1:4" x14ac:dyDescent="0.25">
      <c r="A12" s="166" t="s">
        <v>112</v>
      </c>
      <c r="B12" s="166"/>
      <c r="C12" s="166" t="s">
        <v>108</v>
      </c>
      <c r="D12" s="166"/>
    </row>
    <row r="13" spans="1:4" ht="56.25" customHeight="1" x14ac:dyDescent="0.25">
      <c r="A13" s="166" t="s">
        <v>149</v>
      </c>
      <c r="B13" s="166"/>
      <c r="C13" s="167" t="s">
        <v>150</v>
      </c>
      <c r="D13" s="167"/>
    </row>
    <row r="14" spans="1:4" ht="72" customHeight="1" x14ac:dyDescent="0.25">
      <c r="A14" s="166" t="s">
        <v>151</v>
      </c>
      <c r="B14" s="166"/>
      <c r="C14" s="167" t="s">
        <v>152</v>
      </c>
      <c r="D14" s="167"/>
    </row>
    <row r="15" spans="1:4" x14ac:dyDescent="0.25">
      <c r="A15" s="166" t="s">
        <v>127</v>
      </c>
      <c r="B15" s="166"/>
      <c r="C15" s="175" t="s">
        <v>128</v>
      </c>
      <c r="D15" s="167"/>
    </row>
    <row r="16" spans="1:4" ht="30" customHeight="1" x14ac:dyDescent="0.25">
      <c r="A16" s="166" t="s">
        <v>20</v>
      </c>
      <c r="B16" s="166"/>
      <c r="C16" s="166" t="s">
        <v>110</v>
      </c>
      <c r="D16" s="166"/>
    </row>
    <row r="17" spans="1:4" x14ac:dyDescent="0.25">
      <c r="A17" s="166" t="s">
        <v>22</v>
      </c>
      <c r="B17" s="166"/>
      <c r="C17" s="166" t="s">
        <v>83</v>
      </c>
      <c r="D17" s="166"/>
    </row>
    <row r="18" spans="1:4" ht="15.75" x14ac:dyDescent="0.3">
      <c r="A18" s="172" t="s">
        <v>26</v>
      </c>
      <c r="B18" s="172"/>
      <c r="C18" s="172"/>
      <c r="D18" s="172"/>
    </row>
    <row r="19" spans="1:4" ht="30.75" customHeight="1" x14ac:dyDescent="0.25">
      <c r="A19" s="166" t="s">
        <v>27</v>
      </c>
      <c r="B19" s="166"/>
      <c r="C19" s="166" t="s">
        <v>139</v>
      </c>
      <c r="D19" s="166"/>
    </row>
    <row r="20" spans="1:4" ht="31.5" customHeight="1" x14ac:dyDescent="0.25">
      <c r="A20" s="166" t="s">
        <v>111</v>
      </c>
      <c r="B20" s="166"/>
      <c r="C20" s="177" t="s">
        <v>140</v>
      </c>
      <c r="D20" s="177"/>
    </row>
    <row r="21" spans="1:4" ht="18.75" customHeight="1" x14ac:dyDescent="0.25">
      <c r="A21" s="166" t="s">
        <v>30</v>
      </c>
      <c r="B21" s="166"/>
      <c r="C21" s="166" t="s">
        <v>141</v>
      </c>
      <c r="D21" s="166"/>
    </row>
    <row r="22" spans="1:4" ht="9.75" customHeight="1" x14ac:dyDescent="0.3">
      <c r="A22" s="164"/>
      <c r="B22" s="164"/>
      <c r="C22" s="165"/>
      <c r="D22" s="164"/>
    </row>
    <row r="23" spans="1:4" ht="41.25" customHeight="1" x14ac:dyDescent="0.25">
      <c r="A23" s="176" t="s">
        <v>147</v>
      </c>
      <c r="B23" s="176"/>
      <c r="C23" s="176"/>
      <c r="D23" s="176"/>
    </row>
    <row r="24" spans="1:4" ht="55.5" customHeight="1" x14ac:dyDescent="0.25">
      <c r="A24" s="174" t="s">
        <v>148</v>
      </c>
      <c r="B24" s="174"/>
      <c r="C24" s="174"/>
      <c r="D24" s="174"/>
    </row>
    <row r="25" spans="1:4" ht="72" customHeight="1" x14ac:dyDescent="0.25">
      <c r="A25" s="173" t="s">
        <v>146</v>
      </c>
      <c r="B25" s="173"/>
      <c r="C25" s="173"/>
      <c r="D25" s="173"/>
    </row>
  </sheetData>
  <mergeCells count="41">
    <mergeCell ref="C15:D15"/>
    <mergeCell ref="A23:D23"/>
    <mergeCell ref="A13:B13"/>
    <mergeCell ref="A14:B14"/>
    <mergeCell ref="C14:D14"/>
    <mergeCell ref="C16:D16"/>
    <mergeCell ref="C20:D20"/>
    <mergeCell ref="C21:D21"/>
    <mergeCell ref="A16:B16"/>
    <mergeCell ref="A17:B17"/>
    <mergeCell ref="A21:B21"/>
    <mergeCell ref="C17:D17"/>
    <mergeCell ref="C18:D18"/>
    <mergeCell ref="C19:D19"/>
    <mergeCell ref="A25:D25"/>
    <mergeCell ref="A24:D24"/>
    <mergeCell ref="A9:B9"/>
    <mergeCell ref="A5:B5"/>
    <mergeCell ref="A18:B18"/>
    <mergeCell ref="A19:B19"/>
    <mergeCell ref="A20:B20"/>
    <mergeCell ref="A6:B6"/>
    <mergeCell ref="A15:B15"/>
    <mergeCell ref="A11:B11"/>
    <mergeCell ref="A12:B12"/>
    <mergeCell ref="C11:D11"/>
    <mergeCell ref="C12:D12"/>
    <mergeCell ref="C13:D13"/>
    <mergeCell ref="A2:D2"/>
    <mergeCell ref="A10:D10"/>
    <mergeCell ref="C4:D4"/>
    <mergeCell ref="C5:D5"/>
    <mergeCell ref="C6:D6"/>
    <mergeCell ref="C7:D7"/>
    <mergeCell ref="C8:D8"/>
    <mergeCell ref="C9:D9"/>
    <mergeCell ref="A4:B4"/>
    <mergeCell ref="A7:B7"/>
    <mergeCell ref="C3:D3"/>
    <mergeCell ref="A3:B3"/>
    <mergeCell ref="A8:B8"/>
  </mergeCells>
  <hyperlinks>
    <hyperlink ref="C15" r:id="rId1"/>
  </hyperlinks>
  <pageMargins left="0.39370078740157483" right="0.39370078740157483" top="0.39370078740157483" bottom="0.39370078740157483" header="0" footer="0"/>
  <pageSetup scale="88" orientation="portrait" horizontalDpi="4294967294" verticalDpi="4294967294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01"/>
  <sheetViews>
    <sheetView showGridLines="0" tabSelected="1" zoomScaleNormal="100" workbookViewId="0">
      <selection activeCell="B5" sqref="B5:E6"/>
    </sheetView>
  </sheetViews>
  <sheetFormatPr baseColWidth="10" defaultRowHeight="15" x14ac:dyDescent="0.25"/>
  <cols>
    <col min="1" max="1" width="29" style="2" customWidth="1"/>
    <col min="2" max="2" width="7.42578125" style="2" bestFit="1" customWidth="1"/>
    <col min="3" max="3" width="15.85546875" style="2" bestFit="1" customWidth="1"/>
    <col min="4" max="4" width="13.42578125" style="3" bestFit="1" customWidth="1"/>
    <col min="5" max="5" width="14.140625" style="3" bestFit="1" customWidth="1"/>
    <col min="6" max="6" width="14.140625" style="2" customWidth="1"/>
    <col min="7" max="7" width="17.140625" style="2" customWidth="1"/>
    <col min="12" max="12" width="12.42578125" customWidth="1"/>
    <col min="13" max="13" width="28" customWidth="1"/>
  </cols>
  <sheetData>
    <row r="1" spans="1:19" s="11" customFormat="1" ht="94.5" customHeight="1" x14ac:dyDescent="0.25">
      <c r="A1" s="9"/>
      <c r="B1" s="9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11" customFormat="1" ht="10.5" customHeight="1" x14ac:dyDescent="0.2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s="12" customFormat="1" ht="34.5" customHeight="1" x14ac:dyDescent="0.2">
      <c r="A3" s="285" t="s">
        <v>143</v>
      </c>
      <c r="B3" s="285"/>
      <c r="C3" s="285"/>
      <c r="D3" s="285"/>
      <c r="E3" s="285"/>
      <c r="F3" s="285"/>
      <c r="G3" s="285" t="s">
        <v>153</v>
      </c>
      <c r="H3" s="285"/>
      <c r="I3" s="285"/>
      <c r="J3" s="285"/>
      <c r="K3" s="285"/>
      <c r="L3" s="285"/>
      <c r="M3" s="285"/>
      <c r="N3" s="10"/>
      <c r="O3" s="10"/>
      <c r="P3" s="10"/>
      <c r="Q3" s="10"/>
      <c r="R3" s="10"/>
    </row>
    <row r="4" spans="1:19" s="12" customFormat="1" ht="15.75" thickBot="1" x14ac:dyDescent="0.4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5" spans="1:19" ht="16.5" x14ac:dyDescent="0.3">
      <c r="A5" s="208" t="s">
        <v>0</v>
      </c>
      <c r="B5" s="198"/>
      <c r="C5" s="212"/>
      <c r="D5" s="212"/>
      <c r="E5" s="199"/>
      <c r="F5" s="198" t="s">
        <v>1</v>
      </c>
      <c r="G5" s="199"/>
      <c r="H5" s="193"/>
      <c r="I5" s="194"/>
      <c r="J5" s="194"/>
      <c r="K5" s="194"/>
      <c r="L5" s="194"/>
      <c r="M5" s="14"/>
    </row>
    <row r="6" spans="1:19" ht="17.25" thickBot="1" x14ac:dyDescent="0.35">
      <c r="A6" s="209"/>
      <c r="B6" s="200"/>
      <c r="C6" s="213"/>
      <c r="D6" s="213"/>
      <c r="E6" s="201"/>
      <c r="F6" s="200"/>
      <c r="G6" s="201"/>
      <c r="H6" s="193"/>
      <c r="I6" s="194"/>
      <c r="J6" s="194"/>
      <c r="K6" s="194"/>
      <c r="L6" s="194"/>
      <c r="M6" s="14"/>
    </row>
    <row r="7" spans="1:19" ht="17.25" thickBot="1" x14ac:dyDescent="0.35">
      <c r="A7" s="15" t="s">
        <v>2</v>
      </c>
      <c r="B7" s="195"/>
      <c r="C7" s="196"/>
      <c r="D7" s="196"/>
      <c r="E7" s="197"/>
      <c r="F7" s="202" t="s">
        <v>3</v>
      </c>
      <c r="G7" s="203"/>
      <c r="H7" s="195"/>
      <c r="I7" s="196"/>
      <c r="J7" s="196"/>
      <c r="K7" s="196"/>
      <c r="L7" s="197"/>
      <c r="M7" s="14"/>
    </row>
    <row r="8" spans="1:19" ht="17.25" thickBot="1" x14ac:dyDescent="0.35">
      <c r="A8" s="16" t="s">
        <v>4</v>
      </c>
      <c r="B8" s="195"/>
      <c r="C8" s="196"/>
      <c r="D8" s="196"/>
      <c r="E8" s="197"/>
      <c r="F8" s="204"/>
      <c r="G8" s="205"/>
      <c r="H8" s="195"/>
      <c r="I8" s="196"/>
      <c r="J8" s="196"/>
      <c r="K8" s="196"/>
      <c r="L8" s="197"/>
      <c r="M8" s="14"/>
    </row>
    <row r="9" spans="1:19" ht="37.5" customHeight="1" thickBot="1" x14ac:dyDescent="0.35">
      <c r="A9" s="210"/>
      <c r="B9" s="211"/>
      <c r="C9" s="17" t="s">
        <v>117</v>
      </c>
      <c r="D9" s="17" t="s">
        <v>118</v>
      </c>
      <c r="E9" s="17" t="s">
        <v>115</v>
      </c>
      <c r="F9" s="17" t="s">
        <v>116</v>
      </c>
      <c r="G9" s="17" t="s">
        <v>119</v>
      </c>
      <c r="H9" s="17" t="s">
        <v>120</v>
      </c>
      <c r="I9" s="17" t="s">
        <v>121</v>
      </c>
      <c r="J9" s="17" t="s">
        <v>122</v>
      </c>
      <c r="K9" s="17" t="s">
        <v>123</v>
      </c>
      <c r="L9" s="17" t="s">
        <v>124</v>
      </c>
      <c r="M9" s="14"/>
    </row>
    <row r="10" spans="1:19" ht="15" customHeight="1" thickBot="1" x14ac:dyDescent="0.35">
      <c r="A10" s="206" t="s">
        <v>5</v>
      </c>
      <c r="B10" s="207"/>
      <c r="C10" s="18">
        <v>0</v>
      </c>
      <c r="D10" s="19"/>
      <c r="E10" s="19"/>
      <c r="F10" s="18"/>
      <c r="G10" s="18"/>
      <c r="H10" s="19"/>
      <c r="I10" s="19"/>
      <c r="J10" s="18"/>
      <c r="K10" s="18"/>
      <c r="L10" s="19"/>
      <c r="M10" s="14"/>
    </row>
    <row r="11" spans="1:19" ht="15" customHeight="1" x14ac:dyDescent="0.3">
      <c r="A11" s="20"/>
      <c r="B11" s="21"/>
      <c r="C11" s="22"/>
      <c r="D11" s="23"/>
      <c r="E11" s="23"/>
      <c r="F11" s="22"/>
      <c r="G11" s="22"/>
      <c r="H11" s="23"/>
      <c r="I11" s="23"/>
      <c r="J11" s="22"/>
      <c r="K11" s="22"/>
      <c r="L11" s="23"/>
      <c r="M11" s="14"/>
    </row>
    <row r="12" spans="1:19" ht="18" thickBot="1" x14ac:dyDescent="0.4">
      <c r="A12" s="184" t="s">
        <v>131</v>
      </c>
      <c r="B12" s="185"/>
      <c r="C12" s="24"/>
      <c r="D12" s="25" t="s">
        <v>6</v>
      </c>
      <c r="E12" s="25" t="s">
        <v>7</v>
      </c>
      <c r="F12" s="26" t="s">
        <v>8</v>
      </c>
      <c r="G12" s="26" t="s">
        <v>9</v>
      </c>
      <c r="H12" s="14"/>
      <c r="I12" s="14"/>
      <c r="J12" s="14"/>
      <c r="K12" s="14"/>
      <c r="L12" s="14"/>
      <c r="M12" s="14"/>
    </row>
    <row r="13" spans="1:19" ht="35.25" customHeight="1" x14ac:dyDescent="0.3">
      <c r="A13" s="286" t="s">
        <v>10</v>
      </c>
      <c r="B13" s="287"/>
      <c r="C13" s="214" t="s">
        <v>117</v>
      </c>
      <c r="D13" s="214" t="s">
        <v>118</v>
      </c>
      <c r="E13" s="214" t="s">
        <v>115</v>
      </c>
      <c r="F13" s="214" t="s">
        <v>116</v>
      </c>
      <c r="G13" s="214" t="s">
        <v>119</v>
      </c>
      <c r="H13" s="214" t="s">
        <v>120</v>
      </c>
      <c r="I13" s="214" t="s">
        <v>121</v>
      </c>
      <c r="J13" s="214" t="s">
        <v>122</v>
      </c>
      <c r="K13" s="214" t="s">
        <v>123</v>
      </c>
      <c r="L13" s="214" t="s">
        <v>124</v>
      </c>
      <c r="M13" s="27"/>
    </row>
    <row r="14" spans="1:19" ht="16.5" x14ac:dyDescent="0.3">
      <c r="A14" s="272" t="s">
        <v>11</v>
      </c>
      <c r="B14" s="273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8"/>
    </row>
    <row r="15" spans="1:19" ht="14.45" customHeight="1" x14ac:dyDescent="0.3">
      <c r="A15" s="288" t="s">
        <v>12</v>
      </c>
      <c r="B15" s="28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8"/>
    </row>
    <row r="16" spans="1:19" ht="14.45" customHeight="1" x14ac:dyDescent="0.3">
      <c r="A16" s="288" t="s">
        <v>107</v>
      </c>
      <c r="B16" s="28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8"/>
    </row>
    <row r="17" spans="1:13" ht="14.45" customHeight="1" x14ac:dyDescent="0.3">
      <c r="A17" s="288" t="s">
        <v>114</v>
      </c>
      <c r="B17" s="28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8"/>
    </row>
    <row r="18" spans="1:13" ht="16.5" x14ac:dyDescent="0.3">
      <c r="A18" s="288" t="s">
        <v>13</v>
      </c>
      <c r="B18" s="289"/>
      <c r="C18" s="29"/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8"/>
    </row>
    <row r="19" spans="1:13" ht="14.45" customHeight="1" x14ac:dyDescent="0.3">
      <c r="A19" s="270" t="s">
        <v>14</v>
      </c>
      <c r="B19" s="271"/>
      <c r="C19" s="29"/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8"/>
    </row>
    <row r="20" spans="1:13" ht="16.5" x14ac:dyDescent="0.3">
      <c r="A20" s="288" t="s">
        <v>15</v>
      </c>
      <c r="B20" s="289"/>
      <c r="C20" s="29"/>
      <c r="D20" s="29">
        <f>ROUND((D15+D18)-((D15+D18)/1.19),0)</f>
        <v>0</v>
      </c>
      <c r="E20" s="29">
        <f t="shared" ref="E20:G20" si="0">ROUND((E15+E18)-((E15+E18)/1.19),0)</f>
        <v>0</v>
      </c>
      <c r="F20" s="29">
        <f t="shared" si="0"/>
        <v>0</v>
      </c>
      <c r="G20" s="29">
        <f t="shared" si="0"/>
        <v>0</v>
      </c>
      <c r="H20" s="29">
        <f t="shared" ref="H20:L20" si="1">ROUND((H15+H18)-((H15+H18)/1.19),0)</f>
        <v>0</v>
      </c>
      <c r="I20" s="29">
        <f t="shared" si="1"/>
        <v>0</v>
      </c>
      <c r="J20" s="29">
        <f t="shared" si="1"/>
        <v>0</v>
      </c>
      <c r="K20" s="29">
        <f t="shared" si="1"/>
        <v>0</v>
      </c>
      <c r="L20" s="29">
        <f t="shared" si="1"/>
        <v>0</v>
      </c>
      <c r="M20" s="28"/>
    </row>
    <row r="21" spans="1:13" ht="17.25" thickBot="1" x14ac:dyDescent="0.35">
      <c r="A21" s="266" t="s">
        <v>16</v>
      </c>
      <c r="B21" s="267"/>
      <c r="C21" s="127"/>
      <c r="D21" s="127">
        <f>SUM(D15:D19)-D20</f>
        <v>0</v>
      </c>
      <c r="E21" s="127">
        <f>SUM(E15:E19)-E20</f>
        <v>0</v>
      </c>
      <c r="F21" s="127">
        <f>SUM(F15:F19)-F20</f>
        <v>0</v>
      </c>
      <c r="G21" s="127">
        <f t="shared" ref="G21:H21" si="2">SUM(G15:G19)-G20</f>
        <v>0</v>
      </c>
      <c r="H21" s="127">
        <f t="shared" si="2"/>
        <v>0</v>
      </c>
      <c r="I21" s="127">
        <f t="shared" ref="I21:L21" si="3">SUM(I15:I19)-I20</f>
        <v>0</v>
      </c>
      <c r="J21" s="127">
        <f t="shared" si="3"/>
        <v>0</v>
      </c>
      <c r="K21" s="127">
        <f t="shared" si="3"/>
        <v>0</v>
      </c>
      <c r="L21" s="127">
        <f t="shared" si="3"/>
        <v>0</v>
      </c>
      <c r="M21" s="30"/>
    </row>
    <row r="22" spans="1:13" ht="21.75" customHeight="1" x14ac:dyDescent="0.3">
      <c r="A22" s="31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28"/>
    </row>
    <row r="23" spans="1:13" ht="21.75" customHeight="1" x14ac:dyDescent="0.3">
      <c r="A23" s="31"/>
      <c r="B23" s="31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28"/>
    </row>
    <row r="24" spans="1:13" ht="16.5" customHeight="1" x14ac:dyDescent="0.25">
      <c r="A24" s="280" t="s">
        <v>130</v>
      </c>
      <c r="B24" s="280"/>
      <c r="C24" s="280"/>
      <c r="D24" s="280"/>
      <c r="E24" s="280"/>
      <c r="F24" s="280"/>
      <c r="G24" s="280"/>
      <c r="H24" s="280"/>
      <c r="I24" s="280"/>
      <c r="J24" s="280"/>
      <c r="K24" s="280"/>
      <c r="L24" s="280"/>
      <c r="M24" s="280"/>
    </row>
    <row r="25" spans="1:13" ht="18" thickBot="1" x14ac:dyDescent="0.4">
      <c r="A25" s="184" t="s">
        <v>131</v>
      </c>
      <c r="B25" s="185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28"/>
    </row>
    <row r="26" spans="1:13" ht="40.5" customHeight="1" x14ac:dyDescent="0.25">
      <c r="A26" s="286" t="s">
        <v>113</v>
      </c>
      <c r="B26" s="287"/>
      <c r="C26" s="178" t="s">
        <v>117</v>
      </c>
      <c r="D26" s="178" t="s">
        <v>118</v>
      </c>
      <c r="E26" s="178" t="s">
        <v>115</v>
      </c>
      <c r="F26" s="178" t="s">
        <v>116</v>
      </c>
      <c r="G26" s="178" t="s">
        <v>119</v>
      </c>
      <c r="H26" s="178" t="s">
        <v>120</v>
      </c>
      <c r="I26" s="178" t="s">
        <v>121</v>
      </c>
      <c r="J26" s="178" t="s">
        <v>122</v>
      </c>
      <c r="K26" s="178" t="s">
        <v>123</v>
      </c>
      <c r="L26" s="178" t="s">
        <v>124</v>
      </c>
      <c r="M26" s="178" t="s">
        <v>129</v>
      </c>
    </row>
    <row r="27" spans="1:13" x14ac:dyDescent="0.25">
      <c r="A27" s="272" t="s">
        <v>84</v>
      </c>
      <c r="B27" s="273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</row>
    <row r="28" spans="1:13" s="4" customFormat="1" ht="14.45" customHeight="1" x14ac:dyDescent="0.3">
      <c r="A28" s="270" t="s">
        <v>18</v>
      </c>
      <c r="B28" s="271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5"/>
    </row>
    <row r="29" spans="1:13" s="4" customFormat="1" ht="21" customHeight="1" x14ac:dyDescent="0.3">
      <c r="A29" s="270" t="s">
        <v>19</v>
      </c>
      <c r="B29" s="271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35"/>
    </row>
    <row r="30" spans="1:13" s="4" customFormat="1" ht="14.45" customHeight="1" x14ac:dyDescent="0.3">
      <c r="A30" s="270" t="s">
        <v>132</v>
      </c>
      <c r="B30" s="271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5"/>
    </row>
    <row r="31" spans="1:13" s="4" customFormat="1" ht="14.45" customHeight="1" x14ac:dyDescent="0.3">
      <c r="A31" s="270" t="s">
        <v>133</v>
      </c>
      <c r="B31" s="271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5"/>
    </row>
    <row r="32" spans="1:13" s="4" customFormat="1" ht="14.45" customHeight="1" x14ac:dyDescent="0.3">
      <c r="A32" s="270" t="s">
        <v>20</v>
      </c>
      <c r="B32" s="271"/>
      <c r="C32" s="33"/>
      <c r="D32" s="33"/>
      <c r="E32" s="33"/>
      <c r="F32" s="33"/>
      <c r="G32" s="33"/>
      <c r="H32" s="33"/>
      <c r="I32" s="33"/>
      <c r="J32" s="33"/>
      <c r="K32" s="33"/>
      <c r="L32" s="34"/>
      <c r="M32" s="35"/>
    </row>
    <row r="33" spans="1:14" s="4" customFormat="1" ht="14.45" customHeight="1" x14ac:dyDescent="0.3">
      <c r="A33" s="270" t="s">
        <v>21</v>
      </c>
      <c r="B33" s="271"/>
      <c r="C33" s="36"/>
      <c r="D33" s="36">
        <f>10%*D29</f>
        <v>0</v>
      </c>
      <c r="E33" s="36">
        <f>10%*E29</f>
        <v>0</v>
      </c>
      <c r="F33" s="36">
        <f>10%*F29</f>
        <v>0</v>
      </c>
      <c r="G33" s="36">
        <f t="shared" ref="G33:H33" si="4">10%*G29</f>
        <v>0</v>
      </c>
      <c r="H33" s="36">
        <f t="shared" si="4"/>
        <v>0</v>
      </c>
      <c r="I33" s="36">
        <f t="shared" ref="I33:L33" si="5">10%*I29</f>
        <v>0</v>
      </c>
      <c r="J33" s="36">
        <f t="shared" si="5"/>
        <v>0</v>
      </c>
      <c r="K33" s="36">
        <f t="shared" si="5"/>
        <v>0</v>
      </c>
      <c r="L33" s="37">
        <f t="shared" si="5"/>
        <v>0</v>
      </c>
      <c r="M33" s="35"/>
    </row>
    <row r="34" spans="1:14" s="4" customFormat="1" ht="16.5" x14ac:dyDescent="0.3">
      <c r="A34" s="270" t="s">
        <v>22</v>
      </c>
      <c r="B34" s="271"/>
      <c r="C34" s="33"/>
      <c r="D34" s="33"/>
      <c r="E34" s="33"/>
      <c r="F34" s="33"/>
      <c r="G34" s="33"/>
      <c r="H34" s="33"/>
      <c r="I34" s="33"/>
      <c r="J34" s="33"/>
      <c r="K34" s="33"/>
      <c r="L34" s="34"/>
      <c r="M34" s="35"/>
    </row>
    <row r="35" spans="1:14" s="4" customFormat="1" ht="16.5" x14ac:dyDescent="0.3">
      <c r="A35" s="38" t="s">
        <v>23</v>
      </c>
      <c r="B35" s="39">
        <v>9.6600000000000002E-3</v>
      </c>
      <c r="C35" s="36"/>
      <c r="D35" s="36">
        <f t="shared" ref="D35:L35" si="6">ROUND(D15*$B$35/1.19,0)</f>
        <v>0</v>
      </c>
      <c r="E35" s="36">
        <f t="shared" si="6"/>
        <v>0</v>
      </c>
      <c r="F35" s="36">
        <f t="shared" si="6"/>
        <v>0</v>
      </c>
      <c r="G35" s="36">
        <f t="shared" si="6"/>
        <v>0</v>
      </c>
      <c r="H35" s="36">
        <f t="shared" si="6"/>
        <v>0</v>
      </c>
      <c r="I35" s="36">
        <f t="shared" si="6"/>
        <v>0</v>
      </c>
      <c r="J35" s="36">
        <f t="shared" si="6"/>
        <v>0</v>
      </c>
      <c r="K35" s="36">
        <f t="shared" si="6"/>
        <v>0</v>
      </c>
      <c r="L35" s="37">
        <f t="shared" si="6"/>
        <v>0</v>
      </c>
      <c r="M35" s="35"/>
    </row>
    <row r="36" spans="1:14" s="4" customFormat="1" ht="16.5" x14ac:dyDescent="0.3">
      <c r="A36" s="38" t="s">
        <v>24</v>
      </c>
      <c r="B36" s="40">
        <v>0.15</v>
      </c>
      <c r="C36" s="36"/>
      <c r="D36" s="36">
        <f>ROUND(D35*$B$36,0)</f>
        <v>0</v>
      </c>
      <c r="E36" s="36">
        <f t="shared" ref="E36:G36" si="7">ROUND(E35*$B$36,0)</f>
        <v>0</v>
      </c>
      <c r="F36" s="36">
        <f t="shared" si="7"/>
        <v>0</v>
      </c>
      <c r="G36" s="36">
        <f t="shared" si="7"/>
        <v>0</v>
      </c>
      <c r="H36" s="36">
        <f t="shared" ref="H36:L36" si="8">ROUND(H35*$B$36,0)</f>
        <v>0</v>
      </c>
      <c r="I36" s="36">
        <f t="shared" si="8"/>
        <v>0</v>
      </c>
      <c r="J36" s="36">
        <f t="shared" si="8"/>
        <v>0</v>
      </c>
      <c r="K36" s="36">
        <f t="shared" si="8"/>
        <v>0</v>
      </c>
      <c r="L36" s="37">
        <f t="shared" si="8"/>
        <v>0</v>
      </c>
      <c r="M36" s="35"/>
    </row>
    <row r="37" spans="1:14" ht="17.25" thickBot="1" x14ac:dyDescent="0.35">
      <c r="A37" s="266" t="s">
        <v>25</v>
      </c>
      <c r="B37" s="267"/>
      <c r="C37" s="127">
        <f t="shared" ref="C37:G37" si="9">SUM(C28:C36)</f>
        <v>0</v>
      </c>
      <c r="D37" s="127">
        <f>SUM(D28:D36)</f>
        <v>0</v>
      </c>
      <c r="E37" s="127">
        <f t="shared" si="9"/>
        <v>0</v>
      </c>
      <c r="F37" s="127">
        <f t="shared" si="9"/>
        <v>0</v>
      </c>
      <c r="G37" s="127">
        <f t="shared" si="9"/>
        <v>0</v>
      </c>
      <c r="H37" s="127">
        <f t="shared" ref="H37:L37" si="10">SUM(H28:H36)</f>
        <v>0</v>
      </c>
      <c r="I37" s="127">
        <f t="shared" si="10"/>
        <v>0</v>
      </c>
      <c r="J37" s="127">
        <f t="shared" si="10"/>
        <v>0</v>
      </c>
      <c r="K37" s="127">
        <f t="shared" si="10"/>
        <v>0</v>
      </c>
      <c r="L37" s="128">
        <f t="shared" si="10"/>
        <v>0</v>
      </c>
      <c r="M37" s="41"/>
    </row>
    <row r="38" spans="1:14" ht="16.5" x14ac:dyDescent="0.3">
      <c r="A38" s="31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28"/>
      <c r="N38" s="6"/>
    </row>
    <row r="39" spans="1:14" ht="16.5" x14ac:dyDescent="0.3">
      <c r="A39" s="31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28"/>
      <c r="N39" s="6"/>
    </row>
    <row r="40" spans="1:14" ht="15" customHeight="1" x14ac:dyDescent="0.25">
      <c r="A40" s="280" t="s">
        <v>130</v>
      </c>
      <c r="B40" s="280"/>
      <c r="C40" s="280"/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6"/>
    </row>
    <row r="41" spans="1:14" ht="17.25" thickBot="1" x14ac:dyDescent="0.35">
      <c r="A41" s="31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28"/>
      <c r="N41" s="6"/>
    </row>
    <row r="42" spans="1:14" ht="23.25" customHeight="1" x14ac:dyDescent="0.25">
      <c r="A42" s="281" t="s">
        <v>85</v>
      </c>
      <c r="B42" s="282"/>
      <c r="C42" s="178" t="s">
        <v>117</v>
      </c>
      <c r="D42" s="178" t="s">
        <v>118</v>
      </c>
      <c r="E42" s="178" t="s">
        <v>115</v>
      </c>
      <c r="F42" s="178" t="s">
        <v>116</v>
      </c>
      <c r="G42" s="178" t="s">
        <v>119</v>
      </c>
      <c r="H42" s="178" t="s">
        <v>120</v>
      </c>
      <c r="I42" s="178" t="s">
        <v>121</v>
      </c>
      <c r="J42" s="178" t="s">
        <v>122</v>
      </c>
      <c r="K42" s="178" t="s">
        <v>123</v>
      </c>
      <c r="L42" s="178" t="s">
        <v>124</v>
      </c>
      <c r="M42" s="178" t="s">
        <v>129</v>
      </c>
      <c r="N42" s="1"/>
    </row>
    <row r="43" spans="1:14" s="4" customFormat="1" ht="18.75" customHeight="1" x14ac:dyDescent="0.25">
      <c r="A43" s="283"/>
      <c r="B43" s="284"/>
      <c r="C43" s="179"/>
      <c r="D43" s="179"/>
      <c r="E43" s="179"/>
      <c r="F43" s="179"/>
      <c r="G43" s="179"/>
      <c r="H43" s="179"/>
      <c r="I43" s="179"/>
      <c r="J43" s="179"/>
      <c r="K43" s="179"/>
      <c r="L43" s="179"/>
      <c r="M43" s="179"/>
    </row>
    <row r="44" spans="1:14" s="4" customFormat="1" ht="14.45" customHeight="1" x14ac:dyDescent="0.3">
      <c r="A44" s="278" t="s">
        <v>27</v>
      </c>
      <c r="B44" s="279"/>
      <c r="C44" s="33"/>
      <c r="D44" s="33"/>
      <c r="E44" s="33"/>
      <c r="F44" s="33"/>
      <c r="G44" s="33"/>
      <c r="H44" s="33"/>
      <c r="I44" s="33"/>
      <c r="J44" s="33"/>
      <c r="K44" s="33"/>
      <c r="L44" s="34"/>
      <c r="M44" s="35"/>
    </row>
    <row r="45" spans="1:14" s="4" customFormat="1" ht="21" customHeight="1" x14ac:dyDescent="0.3">
      <c r="A45" s="270" t="s">
        <v>28</v>
      </c>
      <c r="B45" s="271"/>
      <c r="C45" s="42"/>
      <c r="D45" s="42"/>
      <c r="E45" s="42"/>
      <c r="F45" s="42"/>
      <c r="G45" s="42"/>
      <c r="H45" s="42"/>
      <c r="I45" s="42"/>
      <c r="J45" s="42"/>
      <c r="K45" s="42"/>
      <c r="L45" s="43"/>
      <c r="M45" s="35"/>
    </row>
    <row r="46" spans="1:14" s="4" customFormat="1" ht="14.45" customHeight="1" x14ac:dyDescent="0.3">
      <c r="A46" s="270" t="s">
        <v>29</v>
      </c>
      <c r="B46" s="271"/>
      <c r="C46" s="44"/>
      <c r="D46" s="44">
        <f>10%*D45</f>
        <v>0</v>
      </c>
      <c r="E46" s="44">
        <f t="shared" ref="E46:G46" si="11">10%*E45</f>
        <v>0</v>
      </c>
      <c r="F46" s="44">
        <f t="shared" si="11"/>
        <v>0</v>
      </c>
      <c r="G46" s="44">
        <f t="shared" si="11"/>
        <v>0</v>
      </c>
      <c r="H46" s="44">
        <f t="shared" ref="H46:L46" si="12">10%*H45</f>
        <v>0</v>
      </c>
      <c r="I46" s="44">
        <f t="shared" si="12"/>
        <v>0</v>
      </c>
      <c r="J46" s="44">
        <f t="shared" si="12"/>
        <v>0</v>
      </c>
      <c r="K46" s="44">
        <f t="shared" si="12"/>
        <v>0</v>
      </c>
      <c r="L46" s="45">
        <f t="shared" si="12"/>
        <v>0</v>
      </c>
      <c r="M46" s="35"/>
    </row>
    <row r="47" spans="1:14" s="4" customFormat="1" ht="14.45" customHeight="1" x14ac:dyDescent="0.3">
      <c r="A47" s="278" t="s">
        <v>30</v>
      </c>
      <c r="B47" s="279"/>
      <c r="C47" s="33"/>
      <c r="D47" s="33"/>
      <c r="E47" s="33"/>
      <c r="F47" s="33"/>
      <c r="G47" s="33"/>
      <c r="H47" s="33"/>
      <c r="I47" s="33"/>
      <c r="J47" s="33"/>
      <c r="K47" s="33"/>
      <c r="L47" s="34"/>
      <c r="M47" s="35"/>
    </row>
    <row r="48" spans="1:14" s="4" customFormat="1" ht="14.45" customHeight="1" x14ac:dyDescent="0.3">
      <c r="A48" s="272" t="s">
        <v>31</v>
      </c>
      <c r="B48" s="273"/>
      <c r="C48" s="129"/>
      <c r="D48" s="129">
        <f t="shared" ref="D48:L48" si="13">SUM(D44:D47)</f>
        <v>0</v>
      </c>
      <c r="E48" s="129">
        <f t="shared" si="13"/>
        <v>0</v>
      </c>
      <c r="F48" s="129">
        <f t="shared" si="13"/>
        <v>0</v>
      </c>
      <c r="G48" s="129">
        <f t="shared" si="13"/>
        <v>0</v>
      </c>
      <c r="H48" s="129">
        <f t="shared" si="13"/>
        <v>0</v>
      </c>
      <c r="I48" s="129">
        <f t="shared" si="13"/>
        <v>0</v>
      </c>
      <c r="J48" s="129">
        <f t="shared" si="13"/>
        <v>0</v>
      </c>
      <c r="K48" s="129">
        <f t="shared" si="13"/>
        <v>0</v>
      </c>
      <c r="L48" s="130">
        <f t="shared" si="13"/>
        <v>0</v>
      </c>
      <c r="M48" s="35"/>
    </row>
    <row r="49" spans="1:13" s="4" customFormat="1" ht="14.45" customHeight="1" x14ac:dyDescent="0.3">
      <c r="A49" s="272" t="s">
        <v>32</v>
      </c>
      <c r="B49" s="273"/>
      <c r="C49" s="129">
        <f t="shared" ref="C49:L49" si="14">C48+C37</f>
        <v>0</v>
      </c>
      <c r="D49" s="129">
        <f t="shared" si="14"/>
        <v>0</v>
      </c>
      <c r="E49" s="129">
        <f t="shared" si="14"/>
        <v>0</v>
      </c>
      <c r="F49" s="129">
        <f t="shared" si="14"/>
        <v>0</v>
      </c>
      <c r="G49" s="129">
        <f t="shared" si="14"/>
        <v>0</v>
      </c>
      <c r="H49" s="129">
        <f t="shared" si="14"/>
        <v>0</v>
      </c>
      <c r="I49" s="129">
        <f t="shared" si="14"/>
        <v>0</v>
      </c>
      <c r="J49" s="129">
        <f t="shared" si="14"/>
        <v>0</v>
      </c>
      <c r="K49" s="129">
        <f t="shared" si="14"/>
        <v>0</v>
      </c>
      <c r="L49" s="130">
        <f t="shared" si="14"/>
        <v>0</v>
      </c>
      <c r="M49" s="35"/>
    </row>
    <row r="50" spans="1:13" s="4" customFormat="1" ht="14.45" customHeight="1" thickBot="1" x14ac:dyDescent="0.35">
      <c r="A50" s="266" t="s">
        <v>33</v>
      </c>
      <c r="B50" s="267"/>
      <c r="C50" s="127">
        <f t="shared" ref="C50:L50" si="15">C21-C49</f>
        <v>0</v>
      </c>
      <c r="D50" s="127">
        <f t="shared" si="15"/>
        <v>0</v>
      </c>
      <c r="E50" s="127">
        <f t="shared" si="15"/>
        <v>0</v>
      </c>
      <c r="F50" s="127">
        <f t="shared" si="15"/>
        <v>0</v>
      </c>
      <c r="G50" s="127">
        <f t="shared" si="15"/>
        <v>0</v>
      </c>
      <c r="H50" s="127">
        <f t="shared" si="15"/>
        <v>0</v>
      </c>
      <c r="I50" s="127">
        <f t="shared" si="15"/>
        <v>0</v>
      </c>
      <c r="J50" s="127">
        <f t="shared" si="15"/>
        <v>0</v>
      </c>
      <c r="K50" s="127">
        <f t="shared" si="15"/>
        <v>0</v>
      </c>
      <c r="L50" s="128">
        <f t="shared" si="15"/>
        <v>0</v>
      </c>
      <c r="M50" s="46"/>
    </row>
    <row r="51" spans="1:13" s="4" customFormat="1" ht="14.45" customHeight="1" thickBot="1" x14ac:dyDescent="0.35">
      <c r="A51" s="31"/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28"/>
    </row>
    <row r="52" spans="1:13" s="4" customFormat="1" ht="14.45" customHeight="1" x14ac:dyDescent="0.25">
      <c r="A52" s="180" t="s">
        <v>86</v>
      </c>
      <c r="B52" s="181"/>
      <c r="C52" s="178" t="s">
        <v>117</v>
      </c>
      <c r="D52" s="178" t="s">
        <v>118</v>
      </c>
      <c r="E52" s="178" t="s">
        <v>115</v>
      </c>
      <c r="F52" s="178" t="s">
        <v>116</v>
      </c>
      <c r="G52" s="178" t="s">
        <v>119</v>
      </c>
      <c r="H52" s="178" t="s">
        <v>120</v>
      </c>
      <c r="I52" s="178" t="s">
        <v>121</v>
      </c>
      <c r="J52" s="178" t="s">
        <v>122</v>
      </c>
      <c r="K52" s="178" t="s">
        <v>123</v>
      </c>
      <c r="L52" s="178" t="s">
        <v>124</v>
      </c>
      <c r="M52" s="178" t="s">
        <v>129</v>
      </c>
    </row>
    <row r="53" spans="1:13" s="4" customFormat="1" ht="27" customHeight="1" x14ac:dyDescent="0.25">
      <c r="A53" s="182"/>
      <c r="B53" s="183"/>
      <c r="C53" s="179"/>
      <c r="D53" s="179"/>
      <c r="E53" s="179"/>
      <c r="F53" s="179"/>
      <c r="G53" s="179"/>
      <c r="H53" s="179"/>
      <c r="I53" s="179"/>
      <c r="J53" s="179"/>
      <c r="K53" s="179"/>
      <c r="L53" s="179"/>
      <c r="M53" s="179"/>
    </row>
    <row r="54" spans="1:13" s="4" customFormat="1" ht="16.5" x14ac:dyDescent="0.3">
      <c r="A54" s="47" t="s">
        <v>34</v>
      </c>
      <c r="B54" s="48">
        <v>3.5000000000000003E-2</v>
      </c>
      <c r="C54" s="49"/>
      <c r="D54" s="49">
        <f t="shared" ref="D54:L54" si="16">D18*1.19*$B$54</f>
        <v>0</v>
      </c>
      <c r="E54" s="49">
        <f t="shared" si="16"/>
        <v>0</v>
      </c>
      <c r="F54" s="49">
        <f t="shared" si="16"/>
        <v>0</v>
      </c>
      <c r="G54" s="49">
        <f t="shared" si="16"/>
        <v>0</v>
      </c>
      <c r="H54" s="49">
        <f t="shared" si="16"/>
        <v>0</v>
      </c>
      <c r="I54" s="49">
        <f t="shared" si="16"/>
        <v>0</v>
      </c>
      <c r="J54" s="49">
        <f t="shared" si="16"/>
        <v>0</v>
      </c>
      <c r="K54" s="49">
        <f t="shared" si="16"/>
        <v>0</v>
      </c>
      <c r="L54" s="50">
        <f t="shared" si="16"/>
        <v>0</v>
      </c>
      <c r="M54" s="35"/>
    </row>
    <row r="55" spans="1:13" s="4" customFormat="1" ht="16.5" x14ac:dyDescent="0.3">
      <c r="A55" s="268" t="s">
        <v>35</v>
      </c>
      <c r="B55" s="269"/>
      <c r="C55" s="49"/>
      <c r="D55" s="49"/>
      <c r="E55" s="49"/>
      <c r="F55" s="49"/>
      <c r="G55" s="49"/>
      <c r="H55" s="49"/>
      <c r="I55" s="49"/>
      <c r="J55" s="49"/>
      <c r="K55" s="49"/>
      <c r="L55" s="50"/>
      <c r="M55" s="35"/>
    </row>
    <row r="56" spans="1:13" s="4" customFormat="1" ht="16.5" x14ac:dyDescent="0.3">
      <c r="A56" s="270" t="s">
        <v>36</v>
      </c>
      <c r="B56" s="271"/>
      <c r="C56" s="51"/>
      <c r="D56" s="51">
        <v>0</v>
      </c>
      <c r="E56" s="51"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2">
        <v>0</v>
      </c>
      <c r="M56" s="35"/>
    </row>
    <row r="57" spans="1:13" s="4" customFormat="1" ht="16.5" x14ac:dyDescent="0.3">
      <c r="A57" s="38" t="s">
        <v>37</v>
      </c>
      <c r="B57" s="48">
        <v>4.0000000000000001E-3</v>
      </c>
      <c r="C57" s="51"/>
      <c r="D57" s="51">
        <f t="shared" ref="D57:L57" si="17">$B$57*D15</f>
        <v>0</v>
      </c>
      <c r="E57" s="51">
        <f t="shared" si="17"/>
        <v>0</v>
      </c>
      <c r="F57" s="51">
        <f t="shared" si="17"/>
        <v>0</v>
      </c>
      <c r="G57" s="51">
        <f t="shared" si="17"/>
        <v>0</v>
      </c>
      <c r="H57" s="51">
        <f t="shared" si="17"/>
        <v>0</v>
      </c>
      <c r="I57" s="51">
        <f t="shared" si="17"/>
        <v>0</v>
      </c>
      <c r="J57" s="51">
        <f t="shared" si="17"/>
        <v>0</v>
      </c>
      <c r="K57" s="51">
        <f t="shared" si="17"/>
        <v>0</v>
      </c>
      <c r="L57" s="52">
        <f t="shared" si="17"/>
        <v>0</v>
      </c>
      <c r="M57" s="35"/>
    </row>
    <row r="58" spans="1:13" s="4" customFormat="1" ht="14.45" customHeight="1" x14ac:dyDescent="0.3">
      <c r="A58" s="272" t="s">
        <v>38</v>
      </c>
      <c r="B58" s="273"/>
      <c r="C58" s="129"/>
      <c r="D58" s="129">
        <f t="shared" ref="D58" si="18">SUM(D54:D57)</f>
        <v>0</v>
      </c>
      <c r="E58" s="129">
        <f t="shared" ref="E58:L58" si="19">SUM(E54:E57)</f>
        <v>0</v>
      </c>
      <c r="F58" s="129">
        <f t="shared" si="19"/>
        <v>0</v>
      </c>
      <c r="G58" s="129">
        <f t="shared" si="19"/>
        <v>0</v>
      </c>
      <c r="H58" s="129">
        <f t="shared" si="19"/>
        <v>0</v>
      </c>
      <c r="I58" s="129">
        <f t="shared" si="19"/>
        <v>0</v>
      </c>
      <c r="J58" s="129">
        <f t="shared" si="19"/>
        <v>0</v>
      </c>
      <c r="K58" s="129">
        <f t="shared" si="19"/>
        <v>0</v>
      </c>
      <c r="L58" s="130">
        <f t="shared" si="19"/>
        <v>0</v>
      </c>
      <c r="M58" s="35"/>
    </row>
    <row r="59" spans="1:13" s="4" customFormat="1" ht="14.45" customHeight="1" x14ac:dyDescent="0.3">
      <c r="A59" s="272" t="s">
        <v>39</v>
      </c>
      <c r="B59" s="273"/>
      <c r="C59" s="129">
        <f t="shared" ref="C59:G59" si="20">C50-C58</f>
        <v>0</v>
      </c>
      <c r="D59" s="129">
        <f t="shared" si="20"/>
        <v>0</v>
      </c>
      <c r="E59" s="129">
        <f t="shared" si="20"/>
        <v>0</v>
      </c>
      <c r="F59" s="129">
        <f t="shared" si="20"/>
        <v>0</v>
      </c>
      <c r="G59" s="129">
        <f t="shared" si="20"/>
        <v>0</v>
      </c>
      <c r="H59" s="129">
        <f t="shared" ref="H59:L59" si="21">H50-H58</f>
        <v>0</v>
      </c>
      <c r="I59" s="129">
        <f t="shared" si="21"/>
        <v>0</v>
      </c>
      <c r="J59" s="129">
        <f t="shared" si="21"/>
        <v>0</v>
      </c>
      <c r="K59" s="129">
        <f t="shared" si="21"/>
        <v>0</v>
      </c>
      <c r="L59" s="130">
        <f t="shared" si="21"/>
        <v>0</v>
      </c>
      <c r="M59" s="35"/>
    </row>
    <row r="60" spans="1:13" s="4" customFormat="1" ht="16.5" x14ac:dyDescent="0.3">
      <c r="A60" s="38" t="s">
        <v>40</v>
      </c>
      <c r="B60" s="40">
        <v>0.33</v>
      </c>
      <c r="C60" s="51"/>
      <c r="D60" s="51">
        <f t="shared" ref="D60:L60" si="22">$B$60*D59</f>
        <v>0</v>
      </c>
      <c r="E60" s="51">
        <f t="shared" si="22"/>
        <v>0</v>
      </c>
      <c r="F60" s="51">
        <f t="shared" si="22"/>
        <v>0</v>
      </c>
      <c r="G60" s="51">
        <f t="shared" si="22"/>
        <v>0</v>
      </c>
      <c r="H60" s="51">
        <f t="shared" si="22"/>
        <v>0</v>
      </c>
      <c r="I60" s="51">
        <f t="shared" si="22"/>
        <v>0</v>
      </c>
      <c r="J60" s="51">
        <f t="shared" si="22"/>
        <v>0</v>
      </c>
      <c r="K60" s="51">
        <f t="shared" si="22"/>
        <v>0</v>
      </c>
      <c r="L60" s="52">
        <f t="shared" si="22"/>
        <v>0</v>
      </c>
      <c r="M60" s="35"/>
    </row>
    <row r="61" spans="1:13" s="4" customFormat="1" ht="17.25" thickBot="1" x14ac:dyDescent="0.35">
      <c r="A61" s="266" t="s">
        <v>41</v>
      </c>
      <c r="B61" s="267"/>
      <c r="C61" s="127">
        <f t="shared" ref="C61:D61" si="23">+C59-C60</f>
        <v>0</v>
      </c>
      <c r="D61" s="127">
        <f t="shared" si="23"/>
        <v>0</v>
      </c>
      <c r="E61" s="127">
        <f t="shared" ref="E61:L61" si="24">+E59-E60</f>
        <v>0</v>
      </c>
      <c r="F61" s="127">
        <f t="shared" si="24"/>
        <v>0</v>
      </c>
      <c r="G61" s="127">
        <f t="shared" si="24"/>
        <v>0</v>
      </c>
      <c r="H61" s="127">
        <f t="shared" si="24"/>
        <v>0</v>
      </c>
      <c r="I61" s="127">
        <f t="shared" si="24"/>
        <v>0</v>
      </c>
      <c r="J61" s="127">
        <f t="shared" si="24"/>
        <v>0</v>
      </c>
      <c r="K61" s="127">
        <f t="shared" si="24"/>
        <v>0</v>
      </c>
      <c r="L61" s="128">
        <f t="shared" si="24"/>
        <v>0</v>
      </c>
      <c r="M61" s="46"/>
    </row>
    <row r="62" spans="1:13" s="4" customFormat="1" ht="16.5" x14ac:dyDescent="0.3">
      <c r="A62" s="53"/>
      <c r="B62" s="53"/>
      <c r="C62" s="53"/>
      <c r="D62" s="54"/>
      <c r="E62" s="55"/>
      <c r="F62" s="56"/>
      <c r="G62" s="53"/>
      <c r="H62" s="57"/>
      <c r="I62" s="57"/>
      <c r="J62" s="57"/>
      <c r="K62" s="57"/>
      <c r="L62" s="57"/>
      <c r="M62" s="57"/>
    </row>
    <row r="63" spans="1:13" s="4" customFormat="1" ht="17.25" thickBot="1" x14ac:dyDescent="0.35">
      <c r="A63" s="53"/>
      <c r="B63" s="53"/>
      <c r="C63" s="53"/>
      <c r="D63" s="58"/>
      <c r="E63" s="58"/>
      <c r="F63" s="53"/>
      <c r="G63" s="53"/>
      <c r="H63" s="57"/>
      <c r="I63" s="57"/>
      <c r="J63" s="57"/>
      <c r="K63" s="57"/>
      <c r="L63" s="57"/>
      <c r="M63" s="57"/>
    </row>
    <row r="64" spans="1:13" s="4" customFormat="1" ht="27.75" thickBot="1" x14ac:dyDescent="0.35">
      <c r="A64" s="274" t="s">
        <v>42</v>
      </c>
      <c r="B64" s="275"/>
      <c r="C64" s="131" t="s">
        <v>117</v>
      </c>
      <c r="D64" s="131" t="s">
        <v>118</v>
      </c>
      <c r="E64" s="131" t="s">
        <v>115</v>
      </c>
      <c r="F64" s="131" t="s">
        <v>116</v>
      </c>
      <c r="G64" s="131" t="s">
        <v>119</v>
      </c>
      <c r="H64" s="131" t="s">
        <v>120</v>
      </c>
      <c r="I64" s="131" t="s">
        <v>121</v>
      </c>
      <c r="J64" s="131" t="s">
        <v>122</v>
      </c>
      <c r="K64" s="131" t="s">
        <v>123</v>
      </c>
      <c r="L64" s="131" t="s">
        <v>124</v>
      </c>
      <c r="M64" s="57"/>
    </row>
    <row r="65" spans="1:13" s="4" customFormat="1" ht="16.5" x14ac:dyDescent="0.3">
      <c r="A65" s="276" t="s">
        <v>43</v>
      </c>
      <c r="B65" s="277"/>
      <c r="C65" s="59"/>
      <c r="D65" s="60">
        <f>D61+D60+D56+D57+D54</f>
        <v>0</v>
      </c>
      <c r="E65" s="60">
        <f>E61+E60+E56+E57+E54</f>
        <v>0</v>
      </c>
      <c r="F65" s="61">
        <f t="shared" ref="F65:G65" si="25">F61+F60+F56+F57+F54</f>
        <v>0</v>
      </c>
      <c r="G65" s="62">
        <f t="shared" si="25"/>
        <v>0</v>
      </c>
      <c r="H65" s="62">
        <f t="shared" ref="H65:L65" si="26">H61+H60+H56+H57+H54</f>
        <v>0</v>
      </c>
      <c r="I65" s="62">
        <f t="shared" si="26"/>
        <v>0</v>
      </c>
      <c r="J65" s="62">
        <f t="shared" si="26"/>
        <v>0</v>
      </c>
      <c r="K65" s="62">
        <f t="shared" si="26"/>
        <v>0</v>
      </c>
      <c r="L65" s="62">
        <f t="shared" si="26"/>
        <v>0</v>
      </c>
      <c r="M65" s="57"/>
    </row>
    <row r="66" spans="1:13" s="4" customFormat="1" ht="14.45" customHeight="1" x14ac:dyDescent="0.3">
      <c r="A66" s="278" t="s">
        <v>44</v>
      </c>
      <c r="B66" s="279"/>
      <c r="C66" s="63"/>
      <c r="D66" s="64">
        <f t="shared" ref="D66:L66" si="27">D57</f>
        <v>0</v>
      </c>
      <c r="E66" s="64">
        <f t="shared" si="27"/>
        <v>0</v>
      </c>
      <c r="F66" s="65">
        <f t="shared" si="27"/>
        <v>0</v>
      </c>
      <c r="G66" s="36">
        <f t="shared" si="27"/>
        <v>0</v>
      </c>
      <c r="H66" s="36">
        <f t="shared" si="27"/>
        <v>0</v>
      </c>
      <c r="I66" s="36">
        <f t="shared" si="27"/>
        <v>0</v>
      </c>
      <c r="J66" s="36">
        <f t="shared" si="27"/>
        <v>0</v>
      </c>
      <c r="K66" s="36">
        <f t="shared" si="27"/>
        <v>0</v>
      </c>
      <c r="L66" s="36">
        <f t="shared" si="27"/>
        <v>0</v>
      </c>
      <c r="M66" s="57"/>
    </row>
    <row r="67" spans="1:13" s="4" customFormat="1" ht="14.45" customHeight="1" x14ac:dyDescent="0.3">
      <c r="A67" s="278" t="s">
        <v>45</v>
      </c>
      <c r="B67" s="279"/>
      <c r="C67" s="63"/>
      <c r="D67" s="64">
        <f>D60</f>
        <v>0</v>
      </c>
      <c r="E67" s="64">
        <f t="shared" ref="E67:G67" si="28">E60</f>
        <v>0</v>
      </c>
      <c r="F67" s="65">
        <f t="shared" si="28"/>
        <v>0</v>
      </c>
      <c r="G67" s="36">
        <f t="shared" si="28"/>
        <v>0</v>
      </c>
      <c r="H67" s="36">
        <f t="shared" ref="H67:L67" si="29">H60</f>
        <v>0</v>
      </c>
      <c r="I67" s="36">
        <f t="shared" si="29"/>
        <v>0</v>
      </c>
      <c r="J67" s="36">
        <f t="shared" si="29"/>
        <v>0</v>
      </c>
      <c r="K67" s="36">
        <f t="shared" si="29"/>
        <v>0</v>
      </c>
      <c r="L67" s="36">
        <f t="shared" si="29"/>
        <v>0</v>
      </c>
      <c r="M67" s="57"/>
    </row>
    <row r="68" spans="1:13" s="4" customFormat="1" ht="17.25" thickBot="1" x14ac:dyDescent="0.35">
      <c r="A68" s="266" t="s">
        <v>46</v>
      </c>
      <c r="B68" s="267"/>
      <c r="C68" s="127">
        <f>C61</f>
        <v>0</v>
      </c>
      <c r="D68" s="127">
        <f>+D65-D66-D67</f>
        <v>0</v>
      </c>
      <c r="E68" s="127">
        <f t="shared" ref="E68:G68" si="30">+E65-E66-E67</f>
        <v>0</v>
      </c>
      <c r="F68" s="127">
        <f>+F65-F66-F67</f>
        <v>0</v>
      </c>
      <c r="G68" s="127">
        <f t="shared" si="30"/>
        <v>0</v>
      </c>
      <c r="H68" s="127">
        <f t="shared" ref="H68:L68" si="31">+H65-H66-H67</f>
        <v>0</v>
      </c>
      <c r="I68" s="127">
        <f t="shared" si="31"/>
        <v>0</v>
      </c>
      <c r="J68" s="127">
        <f t="shared" si="31"/>
        <v>0</v>
      </c>
      <c r="K68" s="127">
        <f t="shared" si="31"/>
        <v>0</v>
      </c>
      <c r="L68" s="127">
        <f t="shared" si="31"/>
        <v>0</v>
      </c>
      <c r="M68" s="57"/>
    </row>
    <row r="69" spans="1:13" s="4" customFormat="1" ht="16.5" x14ac:dyDescent="0.3">
      <c r="A69" s="66"/>
      <c r="B69" s="66"/>
      <c r="C69" s="67"/>
      <c r="D69" s="68"/>
      <c r="E69" s="69"/>
      <c r="F69" s="70"/>
      <c r="G69" s="70"/>
      <c r="H69" s="57"/>
      <c r="I69" s="57"/>
      <c r="J69" s="57"/>
      <c r="K69" s="57"/>
      <c r="L69" s="57"/>
      <c r="M69" s="57"/>
    </row>
    <row r="70" spans="1:13" s="4" customFormat="1" ht="17.25" thickBot="1" x14ac:dyDescent="0.35">
      <c r="A70" s="66"/>
      <c r="B70" s="66"/>
      <c r="C70" s="67"/>
      <c r="D70" s="71"/>
      <c r="E70" s="71"/>
      <c r="F70" s="72"/>
      <c r="G70" s="72"/>
      <c r="H70" s="57"/>
      <c r="I70" s="57"/>
      <c r="J70" s="57"/>
      <c r="K70" s="57"/>
      <c r="L70" s="57"/>
      <c r="M70" s="57"/>
    </row>
    <row r="71" spans="1:13" s="4" customFormat="1" ht="22.35" customHeight="1" thickBot="1" x14ac:dyDescent="0.35">
      <c r="A71" s="73" t="s">
        <v>47</v>
      </c>
      <c r="B71" s="74"/>
      <c r="C71" s="75"/>
      <c r="D71" s="249" t="s">
        <v>126</v>
      </c>
      <c r="E71" s="250"/>
      <c r="F71" s="250"/>
      <c r="G71" s="251"/>
      <c r="H71" s="57"/>
      <c r="I71" s="57"/>
      <c r="J71" s="57"/>
      <c r="K71" s="57"/>
      <c r="L71" s="57"/>
      <c r="M71" s="57"/>
    </row>
    <row r="72" spans="1:13" s="4" customFormat="1" ht="16.5" x14ac:dyDescent="0.3">
      <c r="A72" s="76"/>
      <c r="B72" s="77"/>
      <c r="C72" s="77"/>
      <c r="D72" s="78"/>
      <c r="E72" s="78"/>
      <c r="F72" s="79"/>
      <c r="G72" s="79"/>
      <c r="H72" s="57"/>
      <c r="I72" s="57"/>
      <c r="J72" s="57"/>
      <c r="K72" s="57"/>
      <c r="L72" s="57"/>
      <c r="M72" s="57"/>
    </row>
    <row r="73" spans="1:13" s="4" customFormat="1" ht="17.25" thickBot="1" x14ac:dyDescent="0.35">
      <c r="A73" s="76"/>
      <c r="B73" s="80"/>
      <c r="C73" s="80"/>
      <c r="D73" s="81"/>
      <c r="E73" s="82"/>
      <c r="F73" s="83"/>
      <c r="G73" s="83"/>
      <c r="H73" s="57"/>
      <c r="I73" s="57"/>
      <c r="J73" s="57"/>
      <c r="K73" s="57"/>
      <c r="L73" s="57"/>
      <c r="M73" s="57"/>
    </row>
    <row r="74" spans="1:13" s="4" customFormat="1" ht="26.25" customHeight="1" thickBot="1" x14ac:dyDescent="0.35">
      <c r="A74" s="258" t="s">
        <v>48</v>
      </c>
      <c r="B74" s="261"/>
      <c r="C74" s="17" t="s">
        <v>117</v>
      </c>
      <c r="D74" s="17" t="s">
        <v>118</v>
      </c>
      <c r="E74" s="17" t="s">
        <v>115</v>
      </c>
      <c r="F74" s="17" t="s">
        <v>116</v>
      </c>
      <c r="G74" s="17" t="s">
        <v>119</v>
      </c>
      <c r="H74" s="17" t="s">
        <v>120</v>
      </c>
      <c r="I74" s="17" t="s">
        <v>121</v>
      </c>
      <c r="J74" s="17" t="s">
        <v>122</v>
      </c>
      <c r="K74" s="17" t="s">
        <v>123</v>
      </c>
      <c r="L74" s="17" t="s">
        <v>124</v>
      </c>
      <c r="M74" s="57"/>
    </row>
    <row r="75" spans="1:13" s="4" customFormat="1" ht="16.5" x14ac:dyDescent="0.3">
      <c r="A75" s="252" t="s">
        <v>49</v>
      </c>
      <c r="B75" s="262"/>
      <c r="C75" s="84">
        <v>0</v>
      </c>
      <c r="D75" s="85">
        <f>C77</f>
        <v>0</v>
      </c>
      <c r="E75" s="86">
        <f>D77</f>
        <v>0</v>
      </c>
      <c r="F75" s="86">
        <f t="shared" ref="F75:L75" si="32">E77</f>
        <v>0</v>
      </c>
      <c r="G75" s="86">
        <f t="shared" si="32"/>
        <v>0</v>
      </c>
      <c r="H75" s="86">
        <f t="shared" si="32"/>
        <v>0</v>
      </c>
      <c r="I75" s="86">
        <f t="shared" si="32"/>
        <v>0</v>
      </c>
      <c r="J75" s="86">
        <f t="shared" si="32"/>
        <v>0</v>
      </c>
      <c r="K75" s="86">
        <f t="shared" si="32"/>
        <v>0</v>
      </c>
      <c r="L75" s="86">
        <f t="shared" si="32"/>
        <v>0</v>
      </c>
      <c r="M75" s="57"/>
    </row>
    <row r="76" spans="1:13" s="4" customFormat="1" ht="14.45" customHeight="1" x14ac:dyDescent="0.3">
      <c r="A76" s="263" t="s">
        <v>50</v>
      </c>
      <c r="B76" s="264"/>
      <c r="C76" s="87">
        <v>0</v>
      </c>
      <c r="D76" s="88">
        <f>D68-D83</f>
        <v>0</v>
      </c>
      <c r="E76" s="88">
        <f t="shared" ref="E76:G76" si="33">E68-E83</f>
        <v>0</v>
      </c>
      <c r="F76" s="88">
        <f t="shared" si="33"/>
        <v>0</v>
      </c>
      <c r="G76" s="88">
        <f t="shared" si="33"/>
        <v>0</v>
      </c>
      <c r="H76" s="88">
        <f t="shared" ref="H76:L76" si="34">H68-H83</f>
        <v>0</v>
      </c>
      <c r="I76" s="88">
        <f t="shared" si="34"/>
        <v>0</v>
      </c>
      <c r="J76" s="88">
        <f t="shared" si="34"/>
        <v>0</v>
      </c>
      <c r="K76" s="88">
        <f t="shared" si="34"/>
        <v>0</v>
      </c>
      <c r="L76" s="88">
        <f t="shared" si="34"/>
        <v>0</v>
      </c>
      <c r="M76" s="57"/>
    </row>
    <row r="77" spans="1:13" s="4" customFormat="1" ht="17.25" thickBot="1" x14ac:dyDescent="0.35">
      <c r="A77" s="256" t="s">
        <v>51</v>
      </c>
      <c r="B77" s="265"/>
      <c r="C77" s="89">
        <f>C75+C76</f>
        <v>0</v>
      </c>
      <c r="D77" s="90">
        <f>D75+D76</f>
        <v>0</v>
      </c>
      <c r="E77" s="89">
        <f t="shared" ref="E77:G77" si="35">E75+E76</f>
        <v>0</v>
      </c>
      <c r="F77" s="89">
        <f t="shared" si="35"/>
        <v>0</v>
      </c>
      <c r="G77" s="89">
        <f t="shared" si="35"/>
        <v>0</v>
      </c>
      <c r="H77" s="89">
        <f t="shared" ref="H77:L77" si="36">H75+H76</f>
        <v>0</v>
      </c>
      <c r="I77" s="89">
        <f t="shared" si="36"/>
        <v>0</v>
      </c>
      <c r="J77" s="89">
        <f t="shared" si="36"/>
        <v>0</v>
      </c>
      <c r="K77" s="89">
        <f t="shared" si="36"/>
        <v>0</v>
      </c>
      <c r="L77" s="89">
        <f t="shared" si="36"/>
        <v>0</v>
      </c>
      <c r="M77" s="57"/>
    </row>
    <row r="78" spans="1:13" s="4" customFormat="1" ht="17.25" thickBot="1" x14ac:dyDescent="0.35">
      <c r="A78" s="91"/>
      <c r="B78" s="91"/>
      <c r="C78" s="92"/>
      <c r="D78" s="92"/>
      <c r="E78" s="92"/>
      <c r="F78" s="92"/>
      <c r="G78" s="92"/>
      <c r="H78" s="57"/>
      <c r="I78" s="57"/>
      <c r="J78" s="57"/>
      <c r="K78" s="57"/>
      <c r="L78" s="57"/>
      <c r="M78" s="57"/>
    </row>
    <row r="79" spans="1:13" s="4" customFormat="1" ht="30" customHeight="1" thickBot="1" x14ac:dyDescent="0.35">
      <c r="A79" s="93" t="s">
        <v>47</v>
      </c>
      <c r="B79" s="74"/>
      <c r="C79" s="75">
        <f>NPV(B79,D76:G76)</f>
        <v>0</v>
      </c>
      <c r="D79" s="249" t="s">
        <v>125</v>
      </c>
      <c r="E79" s="250"/>
      <c r="F79" s="250"/>
      <c r="G79" s="251"/>
      <c r="H79" s="57"/>
      <c r="I79" s="57"/>
      <c r="J79" s="57"/>
      <c r="K79" s="57"/>
      <c r="L79" s="57"/>
      <c r="M79" s="57"/>
    </row>
    <row r="80" spans="1:13" s="4" customFormat="1" ht="17.25" thickBot="1" x14ac:dyDescent="0.35">
      <c r="A80" s="76"/>
      <c r="B80" s="80"/>
      <c r="C80" s="80"/>
      <c r="D80" s="94"/>
      <c r="E80" s="94"/>
      <c r="F80" s="94"/>
      <c r="G80" s="94"/>
      <c r="H80" s="57"/>
      <c r="I80" s="57"/>
      <c r="J80" s="57"/>
      <c r="K80" s="57"/>
      <c r="L80" s="57"/>
      <c r="M80" s="57"/>
    </row>
    <row r="81" spans="1:13" s="4" customFormat="1" ht="27.75" thickBot="1" x14ac:dyDescent="0.35">
      <c r="A81" s="95" t="s">
        <v>52</v>
      </c>
      <c r="B81" s="96">
        <v>0</v>
      </c>
      <c r="C81" s="17" t="s">
        <v>117</v>
      </c>
      <c r="D81" s="17" t="s">
        <v>118</v>
      </c>
      <c r="E81" s="17" t="s">
        <v>115</v>
      </c>
      <c r="F81" s="17" t="s">
        <v>116</v>
      </c>
      <c r="G81" s="17" t="s">
        <v>119</v>
      </c>
      <c r="H81" s="17" t="s">
        <v>120</v>
      </c>
      <c r="I81" s="17" t="s">
        <v>121</v>
      </c>
      <c r="J81" s="17" t="s">
        <v>122</v>
      </c>
      <c r="K81" s="17" t="s">
        <v>123</v>
      </c>
      <c r="L81" s="17" t="s">
        <v>124</v>
      </c>
      <c r="M81" s="57"/>
    </row>
    <row r="82" spans="1:13" s="4" customFormat="1" ht="16.5" x14ac:dyDescent="0.3">
      <c r="A82" s="252" t="s">
        <v>49</v>
      </c>
      <c r="B82" s="253"/>
      <c r="C82" s="85">
        <f>-C61</f>
        <v>0</v>
      </c>
      <c r="D82" s="86">
        <f>C84</f>
        <v>0</v>
      </c>
      <c r="E82" s="86">
        <f>D84</f>
        <v>0</v>
      </c>
      <c r="F82" s="86">
        <f t="shared" ref="F82:L82" si="37">E84</f>
        <v>0</v>
      </c>
      <c r="G82" s="86">
        <f t="shared" si="37"/>
        <v>0</v>
      </c>
      <c r="H82" s="86">
        <f t="shared" si="37"/>
        <v>0</v>
      </c>
      <c r="I82" s="86">
        <f t="shared" si="37"/>
        <v>0</v>
      </c>
      <c r="J82" s="86">
        <f t="shared" si="37"/>
        <v>0</v>
      </c>
      <c r="K82" s="86">
        <f t="shared" si="37"/>
        <v>0</v>
      </c>
      <c r="L82" s="86">
        <f t="shared" si="37"/>
        <v>0</v>
      </c>
      <c r="M82" s="57"/>
    </row>
    <row r="83" spans="1:13" s="4" customFormat="1" ht="14.45" customHeight="1" x14ac:dyDescent="0.3">
      <c r="A83" s="254" t="s">
        <v>50</v>
      </c>
      <c r="B83" s="255"/>
      <c r="C83" s="88">
        <f>C68</f>
        <v>0</v>
      </c>
      <c r="D83" s="97">
        <f t="shared" ref="D83:L83" si="38">IF(((D15-D20)*$B$81)-D68&lt;0,((D15-D20)*$B$81),D68)</f>
        <v>0</v>
      </c>
      <c r="E83" s="97">
        <f t="shared" si="38"/>
        <v>0</v>
      </c>
      <c r="F83" s="97">
        <f t="shared" si="38"/>
        <v>0</v>
      </c>
      <c r="G83" s="97">
        <f t="shared" si="38"/>
        <v>0</v>
      </c>
      <c r="H83" s="97">
        <f t="shared" si="38"/>
        <v>0</v>
      </c>
      <c r="I83" s="97">
        <f t="shared" si="38"/>
        <v>0</v>
      </c>
      <c r="J83" s="97">
        <f t="shared" si="38"/>
        <v>0</v>
      </c>
      <c r="K83" s="97">
        <f t="shared" si="38"/>
        <v>0</v>
      </c>
      <c r="L83" s="97">
        <f t="shared" si="38"/>
        <v>0</v>
      </c>
      <c r="M83" s="57"/>
    </row>
    <row r="84" spans="1:13" s="4" customFormat="1" ht="17.25" thickBot="1" x14ac:dyDescent="0.35">
      <c r="A84" s="256" t="s">
        <v>51</v>
      </c>
      <c r="B84" s="257"/>
      <c r="C84" s="89">
        <f>C82+C83</f>
        <v>0</v>
      </c>
      <c r="D84" s="89">
        <f>D82+D83</f>
        <v>0</v>
      </c>
      <c r="E84" s="89">
        <f t="shared" ref="E84:G84" si="39">E82+E83</f>
        <v>0</v>
      </c>
      <c r="F84" s="89">
        <f t="shared" si="39"/>
        <v>0</v>
      </c>
      <c r="G84" s="89">
        <f t="shared" si="39"/>
        <v>0</v>
      </c>
      <c r="H84" s="89">
        <f t="shared" ref="H84:L84" si="40">H82+H83</f>
        <v>0</v>
      </c>
      <c r="I84" s="89">
        <f t="shared" si="40"/>
        <v>0</v>
      </c>
      <c r="J84" s="89">
        <f t="shared" si="40"/>
        <v>0</v>
      </c>
      <c r="K84" s="89">
        <f t="shared" si="40"/>
        <v>0</v>
      </c>
      <c r="L84" s="89">
        <f t="shared" si="40"/>
        <v>0</v>
      </c>
      <c r="M84" s="57"/>
    </row>
    <row r="85" spans="1:13" s="4" customFormat="1" ht="17.25" thickBot="1" x14ac:dyDescent="0.35">
      <c r="A85" s="91"/>
      <c r="B85" s="91"/>
      <c r="C85" s="92"/>
      <c r="D85" s="98"/>
      <c r="E85" s="98"/>
      <c r="F85" s="98"/>
      <c r="G85" s="98"/>
      <c r="H85" s="57"/>
      <c r="I85" s="57"/>
      <c r="J85" s="57"/>
      <c r="K85" s="57"/>
      <c r="L85" s="57"/>
      <c r="M85" s="57"/>
    </row>
    <row r="86" spans="1:13" s="4" customFormat="1" ht="15" customHeight="1" thickBot="1" x14ac:dyDescent="0.35">
      <c r="A86" s="258" t="s">
        <v>53</v>
      </c>
      <c r="B86" s="259"/>
      <c r="C86" s="260"/>
      <c r="D86" s="99" t="e">
        <f t="shared" ref="D86:L86" si="41">D83/(D15-D20)</f>
        <v>#DIV/0!</v>
      </c>
      <c r="E86" s="100" t="e">
        <f t="shared" si="41"/>
        <v>#DIV/0!</v>
      </c>
      <c r="F86" s="100" t="e">
        <f t="shared" si="41"/>
        <v>#DIV/0!</v>
      </c>
      <c r="G86" s="100" t="e">
        <f t="shared" si="41"/>
        <v>#DIV/0!</v>
      </c>
      <c r="H86" s="100" t="e">
        <f t="shared" si="41"/>
        <v>#DIV/0!</v>
      </c>
      <c r="I86" s="100" t="e">
        <f t="shared" si="41"/>
        <v>#DIV/0!</v>
      </c>
      <c r="J86" s="100" t="e">
        <f t="shared" si="41"/>
        <v>#DIV/0!</v>
      </c>
      <c r="K86" s="100" t="e">
        <f t="shared" si="41"/>
        <v>#DIV/0!</v>
      </c>
      <c r="L86" s="100" t="e">
        <f t="shared" si="41"/>
        <v>#DIV/0!</v>
      </c>
      <c r="M86" s="57"/>
    </row>
    <row r="87" spans="1:13" s="4" customFormat="1" ht="15" customHeight="1" thickBot="1" x14ac:dyDescent="0.35">
      <c r="A87" s="235" t="s">
        <v>54</v>
      </c>
      <c r="B87" s="236"/>
      <c r="C87" s="101" t="e">
        <f>SUMPRODUCT(D86:G86,D87:G87)</f>
        <v>#DIV/0!</v>
      </c>
      <c r="D87" s="102" t="e">
        <f>(D15-D20)/(SUM($D$15:$G$15)-SUM($D$20:$G$20))</f>
        <v>#DIV/0!</v>
      </c>
      <c r="E87" s="102" t="e">
        <f>(E15-E20)/(SUM($D$15:$G$15)-SUM($D$20:$G$20))</f>
        <v>#DIV/0!</v>
      </c>
      <c r="F87" s="102" t="e">
        <f>(F15-F20)/(SUM($D$15:$G$15)-SUM($D$20:$G$20))</f>
        <v>#DIV/0!</v>
      </c>
      <c r="G87" s="102" t="e">
        <f>(G15-G20)/(SUM($D$15:$G$15)-SUM($D$20:$G$20))</f>
        <v>#DIV/0!</v>
      </c>
      <c r="H87" s="57"/>
      <c r="I87" s="57"/>
      <c r="J87" s="57"/>
      <c r="K87" s="57"/>
      <c r="L87" s="57"/>
      <c r="M87" s="57"/>
    </row>
    <row r="88" spans="1:13" s="4" customFormat="1" ht="17.25" thickBot="1" x14ac:dyDescent="0.35">
      <c r="A88" s="66"/>
      <c r="B88" s="66"/>
      <c r="C88" s="103">
        <v>0</v>
      </c>
      <c r="D88" s="104"/>
      <c r="E88" s="104"/>
      <c r="F88" s="104"/>
      <c r="G88" s="104"/>
      <c r="H88" s="57"/>
      <c r="I88" s="57"/>
      <c r="J88" s="57"/>
      <c r="K88" s="57"/>
      <c r="L88" s="57"/>
      <c r="M88" s="57"/>
    </row>
    <row r="89" spans="1:13" s="4" customFormat="1" ht="27.75" thickBot="1" x14ac:dyDescent="0.35">
      <c r="A89" s="237" t="s">
        <v>55</v>
      </c>
      <c r="B89" s="238"/>
      <c r="C89" s="239"/>
      <c r="D89" s="17" t="s">
        <v>117</v>
      </c>
      <c r="E89" s="17" t="s">
        <v>118</v>
      </c>
      <c r="F89" s="17" t="s">
        <v>115</v>
      </c>
      <c r="G89" s="17" t="s">
        <v>116</v>
      </c>
      <c r="H89" s="17" t="s">
        <v>119</v>
      </c>
      <c r="I89" s="17" t="s">
        <v>120</v>
      </c>
      <c r="J89" s="17" t="s">
        <v>121</v>
      </c>
      <c r="K89" s="17" t="s">
        <v>122</v>
      </c>
      <c r="L89" s="17" t="s">
        <v>123</v>
      </c>
      <c r="M89" s="17" t="s">
        <v>124</v>
      </c>
    </row>
    <row r="90" spans="1:13" s="4" customFormat="1" ht="15.75" x14ac:dyDescent="0.3">
      <c r="A90" s="240"/>
      <c r="B90" s="241"/>
      <c r="C90" s="242"/>
      <c r="D90" s="105"/>
      <c r="E90" s="105"/>
      <c r="F90" s="105"/>
      <c r="G90" s="105"/>
      <c r="H90" s="105"/>
      <c r="I90" s="105"/>
      <c r="J90" s="105"/>
      <c r="K90" s="105"/>
      <c r="L90" s="105"/>
      <c r="M90" s="105"/>
    </row>
    <row r="91" spans="1:13" s="4" customFormat="1" ht="15.75" x14ac:dyDescent="0.3">
      <c r="A91" s="186" t="s">
        <v>56</v>
      </c>
      <c r="B91" s="187"/>
      <c r="C91" s="188"/>
      <c r="D91" s="106"/>
      <c r="E91" s="106"/>
      <c r="F91" s="106"/>
      <c r="G91" s="106"/>
      <c r="H91" s="106"/>
      <c r="I91" s="106"/>
      <c r="J91" s="106"/>
      <c r="K91" s="106"/>
      <c r="L91" s="106"/>
      <c r="M91" s="106"/>
    </row>
    <row r="92" spans="1:13" s="4" customFormat="1" ht="15.75" x14ac:dyDescent="0.3">
      <c r="A92" s="186" t="s">
        <v>57</v>
      </c>
      <c r="B92" s="187"/>
      <c r="C92" s="188"/>
      <c r="D92" s="107">
        <f>D93</f>
        <v>0</v>
      </c>
      <c r="E92" s="107">
        <f>E93</f>
        <v>0</v>
      </c>
      <c r="F92" s="107">
        <f t="shared" ref="F92:M92" si="42">F93</f>
        <v>0</v>
      </c>
      <c r="G92" s="107">
        <f t="shared" si="42"/>
        <v>0</v>
      </c>
      <c r="H92" s="107">
        <f t="shared" si="42"/>
        <v>0</v>
      </c>
      <c r="I92" s="107">
        <f t="shared" si="42"/>
        <v>0</v>
      </c>
      <c r="J92" s="107">
        <f t="shared" si="42"/>
        <v>0</v>
      </c>
      <c r="K92" s="107">
        <f t="shared" si="42"/>
        <v>0</v>
      </c>
      <c r="L92" s="107">
        <f t="shared" si="42"/>
        <v>0</v>
      </c>
      <c r="M92" s="107">
        <f t="shared" si="42"/>
        <v>0</v>
      </c>
    </row>
    <row r="93" spans="1:13" s="4" customFormat="1" ht="15.75" x14ac:dyDescent="0.3">
      <c r="A93" s="189" t="s">
        <v>58</v>
      </c>
      <c r="B93" s="190"/>
      <c r="C93" s="191"/>
      <c r="D93" s="108"/>
      <c r="E93" s="108"/>
      <c r="F93" s="108"/>
      <c r="G93" s="108"/>
      <c r="H93" s="108"/>
      <c r="I93" s="108"/>
      <c r="J93" s="108"/>
      <c r="K93" s="108"/>
      <c r="L93" s="108"/>
      <c r="M93" s="108"/>
    </row>
    <row r="94" spans="1:13" s="4" customFormat="1" ht="15.75" x14ac:dyDescent="0.3">
      <c r="A94" s="186" t="s">
        <v>59</v>
      </c>
      <c r="B94" s="187"/>
      <c r="C94" s="188"/>
      <c r="D94" s="107">
        <f>D92</f>
        <v>0</v>
      </c>
      <c r="E94" s="107">
        <f t="shared" ref="E94:G94" si="43">E92</f>
        <v>0</v>
      </c>
      <c r="F94" s="107">
        <f t="shared" si="43"/>
        <v>0</v>
      </c>
      <c r="G94" s="107">
        <f t="shared" si="43"/>
        <v>0</v>
      </c>
      <c r="H94" s="107">
        <f t="shared" ref="H94:M94" si="44">H92</f>
        <v>0</v>
      </c>
      <c r="I94" s="107">
        <f t="shared" si="44"/>
        <v>0</v>
      </c>
      <c r="J94" s="107">
        <f t="shared" si="44"/>
        <v>0</v>
      </c>
      <c r="K94" s="107">
        <f t="shared" si="44"/>
        <v>0</v>
      </c>
      <c r="L94" s="107">
        <f t="shared" si="44"/>
        <v>0</v>
      </c>
      <c r="M94" s="107">
        <f t="shared" si="44"/>
        <v>0</v>
      </c>
    </row>
    <row r="95" spans="1:13" s="4" customFormat="1" ht="15.75" x14ac:dyDescent="0.3">
      <c r="A95" s="243"/>
      <c r="B95" s="244"/>
      <c r="C95" s="245"/>
      <c r="D95" s="106"/>
      <c r="E95" s="106"/>
      <c r="F95" s="106"/>
      <c r="G95" s="106"/>
      <c r="H95" s="106"/>
      <c r="I95" s="106"/>
      <c r="J95" s="106"/>
      <c r="K95" s="106"/>
      <c r="L95" s="106"/>
      <c r="M95" s="106"/>
    </row>
    <row r="96" spans="1:13" s="4" customFormat="1" ht="15.75" x14ac:dyDescent="0.3">
      <c r="A96" s="186" t="s">
        <v>60</v>
      </c>
      <c r="B96" s="187"/>
      <c r="C96" s="188"/>
      <c r="D96" s="106"/>
      <c r="E96" s="106"/>
      <c r="F96" s="106"/>
      <c r="G96" s="106"/>
      <c r="H96" s="106"/>
      <c r="I96" s="106"/>
      <c r="J96" s="106"/>
      <c r="K96" s="106"/>
      <c r="L96" s="106"/>
      <c r="M96" s="106"/>
    </row>
    <row r="97" spans="1:13" s="4" customFormat="1" ht="14.45" customHeight="1" x14ac:dyDescent="0.3">
      <c r="A97" s="186" t="s">
        <v>61</v>
      </c>
      <c r="B97" s="187"/>
      <c r="C97" s="188"/>
      <c r="D97" s="107">
        <f>D98+D99</f>
        <v>0</v>
      </c>
      <c r="E97" s="107">
        <f t="shared" ref="E97:G97" si="45">E98+E99</f>
        <v>0</v>
      </c>
      <c r="F97" s="107">
        <f t="shared" si="45"/>
        <v>0</v>
      </c>
      <c r="G97" s="107">
        <f t="shared" si="45"/>
        <v>0</v>
      </c>
      <c r="H97" s="107">
        <f t="shared" ref="H97:M97" si="46">H98+H99</f>
        <v>0</v>
      </c>
      <c r="I97" s="107">
        <f t="shared" si="46"/>
        <v>0</v>
      </c>
      <c r="J97" s="107">
        <f t="shared" si="46"/>
        <v>0</v>
      </c>
      <c r="K97" s="107">
        <f t="shared" si="46"/>
        <v>0</v>
      </c>
      <c r="L97" s="107">
        <f t="shared" si="46"/>
        <v>0</v>
      </c>
      <c r="M97" s="107">
        <f t="shared" si="46"/>
        <v>0</v>
      </c>
    </row>
    <row r="98" spans="1:13" s="4" customFormat="1" ht="14.45" customHeight="1" x14ac:dyDescent="0.3">
      <c r="A98" s="189" t="s">
        <v>62</v>
      </c>
      <c r="B98" s="190"/>
      <c r="C98" s="191"/>
      <c r="D98" s="106"/>
      <c r="E98" s="106"/>
      <c r="F98" s="106"/>
      <c r="G98" s="106"/>
      <c r="H98" s="106"/>
      <c r="I98" s="106"/>
      <c r="J98" s="106"/>
      <c r="K98" s="106"/>
      <c r="L98" s="106"/>
      <c r="M98" s="106"/>
    </row>
    <row r="99" spans="1:13" s="4" customFormat="1" ht="15.75" x14ac:dyDescent="0.3">
      <c r="A99" s="189" t="s">
        <v>63</v>
      </c>
      <c r="B99" s="190"/>
      <c r="C99" s="191"/>
      <c r="D99" s="106"/>
      <c r="E99" s="106"/>
      <c r="F99" s="106"/>
      <c r="G99" s="106"/>
      <c r="H99" s="106"/>
      <c r="I99" s="106"/>
      <c r="J99" s="106"/>
      <c r="K99" s="106"/>
      <c r="L99" s="106"/>
      <c r="M99" s="106"/>
    </row>
    <row r="100" spans="1:13" s="4" customFormat="1" ht="14.45" customHeight="1" x14ac:dyDescent="0.3">
      <c r="A100" s="186" t="s">
        <v>64</v>
      </c>
      <c r="B100" s="187"/>
      <c r="C100" s="188"/>
      <c r="D100" s="107">
        <f>D101+D102</f>
        <v>0</v>
      </c>
      <c r="E100" s="107">
        <f t="shared" ref="E100:G100" si="47">E101+E102</f>
        <v>0</v>
      </c>
      <c r="F100" s="107">
        <f t="shared" si="47"/>
        <v>0</v>
      </c>
      <c r="G100" s="107">
        <f t="shared" si="47"/>
        <v>0</v>
      </c>
      <c r="H100" s="107">
        <f t="shared" ref="H100:M100" si="48">H101+H102</f>
        <v>0</v>
      </c>
      <c r="I100" s="107">
        <f t="shared" si="48"/>
        <v>0</v>
      </c>
      <c r="J100" s="107">
        <f t="shared" si="48"/>
        <v>0</v>
      </c>
      <c r="K100" s="107">
        <f t="shared" si="48"/>
        <v>0</v>
      </c>
      <c r="L100" s="107">
        <f t="shared" si="48"/>
        <v>0</v>
      </c>
      <c r="M100" s="107">
        <f t="shared" si="48"/>
        <v>0</v>
      </c>
    </row>
    <row r="101" spans="1:13" s="4" customFormat="1" ht="14.45" customHeight="1" x14ac:dyDescent="0.3">
      <c r="A101" s="189" t="s">
        <v>65</v>
      </c>
      <c r="B101" s="190"/>
      <c r="C101" s="191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</row>
    <row r="102" spans="1:13" s="4" customFormat="1" ht="14.45" customHeight="1" x14ac:dyDescent="0.3">
      <c r="A102" s="192" t="s">
        <v>66</v>
      </c>
      <c r="B102" s="190"/>
      <c r="C102" s="191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</row>
    <row r="103" spans="1:13" s="4" customFormat="1" ht="15.75" x14ac:dyDescent="0.3">
      <c r="A103" s="186" t="s">
        <v>67</v>
      </c>
      <c r="B103" s="187"/>
      <c r="C103" s="188"/>
      <c r="D103" s="107">
        <f>D97+D100</f>
        <v>0</v>
      </c>
      <c r="E103" s="107">
        <f>E97+E100</f>
        <v>0</v>
      </c>
      <c r="F103" s="107">
        <f t="shared" ref="F103" si="49">F97+F100</f>
        <v>0</v>
      </c>
      <c r="G103" s="107">
        <f t="shared" ref="G103:M103" si="50">G97+G100</f>
        <v>0</v>
      </c>
      <c r="H103" s="107">
        <f t="shared" si="50"/>
        <v>0</v>
      </c>
      <c r="I103" s="107">
        <f t="shared" si="50"/>
        <v>0</v>
      </c>
      <c r="J103" s="107">
        <f t="shared" si="50"/>
        <v>0</v>
      </c>
      <c r="K103" s="107">
        <f t="shared" si="50"/>
        <v>0</v>
      </c>
      <c r="L103" s="107">
        <f t="shared" si="50"/>
        <v>0</v>
      </c>
      <c r="M103" s="107">
        <f t="shared" si="50"/>
        <v>0</v>
      </c>
    </row>
    <row r="104" spans="1:13" s="4" customFormat="1" ht="15.75" x14ac:dyDescent="0.3">
      <c r="A104" s="186"/>
      <c r="B104" s="187"/>
      <c r="C104" s="188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</row>
    <row r="105" spans="1:13" s="4" customFormat="1" ht="15.75" x14ac:dyDescent="0.3">
      <c r="A105" s="186" t="s">
        <v>68</v>
      </c>
      <c r="B105" s="187"/>
      <c r="C105" s="188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</row>
    <row r="106" spans="1:13" s="4" customFormat="1" ht="15.75" x14ac:dyDescent="0.3">
      <c r="A106" s="189" t="s">
        <v>69</v>
      </c>
      <c r="B106" s="190"/>
      <c r="C106" s="191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</row>
    <row r="107" spans="1:13" s="4" customFormat="1" ht="14.45" customHeight="1" x14ac:dyDescent="0.3">
      <c r="A107" s="189" t="s">
        <v>70</v>
      </c>
      <c r="B107" s="190"/>
      <c r="C107" s="191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</row>
    <row r="108" spans="1:13" s="4" customFormat="1" ht="14.45" customHeight="1" x14ac:dyDescent="0.3">
      <c r="A108" s="189" t="s">
        <v>71</v>
      </c>
      <c r="B108" s="190"/>
      <c r="C108" s="191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</row>
    <row r="109" spans="1:13" s="4" customFormat="1" ht="15" customHeight="1" thickBot="1" x14ac:dyDescent="0.35">
      <c r="A109" s="246" t="s">
        <v>72</v>
      </c>
      <c r="B109" s="247"/>
      <c r="C109" s="248"/>
      <c r="D109" s="109">
        <f>D106+D107+D108</f>
        <v>0</v>
      </c>
      <c r="E109" s="109">
        <f>E106+E107+E108</f>
        <v>0</v>
      </c>
      <c r="F109" s="109">
        <f t="shared" ref="F109:G109" si="51">F106+F107+F108</f>
        <v>0</v>
      </c>
      <c r="G109" s="109">
        <f t="shared" si="51"/>
        <v>0</v>
      </c>
      <c r="H109" s="109">
        <f t="shared" ref="H109:M109" si="52">H106+H107+H108</f>
        <v>0</v>
      </c>
      <c r="I109" s="109">
        <f t="shared" si="52"/>
        <v>0</v>
      </c>
      <c r="J109" s="109">
        <f t="shared" si="52"/>
        <v>0</v>
      </c>
      <c r="K109" s="109">
        <f t="shared" si="52"/>
        <v>0</v>
      </c>
      <c r="L109" s="109">
        <f t="shared" si="52"/>
        <v>0</v>
      </c>
      <c r="M109" s="109">
        <f t="shared" si="52"/>
        <v>0</v>
      </c>
    </row>
    <row r="110" spans="1:13" s="4" customFormat="1" ht="17.25" thickBot="1" x14ac:dyDescent="0.35">
      <c r="A110" s="110"/>
      <c r="B110" s="110"/>
      <c r="C110" s="110"/>
      <c r="D110" s="111"/>
      <c r="E110" s="111"/>
      <c r="F110" s="110"/>
      <c r="G110" s="110"/>
      <c r="H110" s="57"/>
      <c r="I110" s="57"/>
      <c r="J110" s="57"/>
      <c r="K110" s="57"/>
      <c r="L110" s="57"/>
      <c r="M110" s="57"/>
    </row>
    <row r="111" spans="1:13" s="4" customFormat="1" ht="30" customHeight="1" thickBot="1" x14ac:dyDescent="0.35">
      <c r="A111" s="226" t="s">
        <v>73</v>
      </c>
      <c r="B111" s="227"/>
      <c r="C111" s="228"/>
      <c r="D111" s="17" t="s">
        <v>117</v>
      </c>
      <c r="E111" s="17" t="s">
        <v>118</v>
      </c>
      <c r="F111" s="17" t="s">
        <v>115</v>
      </c>
      <c r="G111" s="17" t="s">
        <v>116</v>
      </c>
      <c r="H111" s="17" t="s">
        <v>119</v>
      </c>
      <c r="I111" s="17" t="s">
        <v>120</v>
      </c>
      <c r="J111" s="17" t="s">
        <v>121</v>
      </c>
      <c r="K111" s="17" t="s">
        <v>122</v>
      </c>
      <c r="L111" s="17" t="s">
        <v>123</v>
      </c>
      <c r="M111" s="17" t="s">
        <v>124</v>
      </c>
    </row>
    <row r="112" spans="1:13" s="4" customFormat="1" ht="16.5" thickBot="1" x14ac:dyDescent="0.35">
      <c r="A112" s="229"/>
      <c r="B112" s="230"/>
      <c r="C112" s="231"/>
      <c r="D112" s="112"/>
      <c r="E112" s="113"/>
      <c r="F112" s="114"/>
      <c r="G112" s="114"/>
      <c r="H112" s="114"/>
      <c r="I112" s="114"/>
      <c r="J112" s="114"/>
      <c r="K112" s="114"/>
      <c r="L112" s="114"/>
      <c r="M112" s="114"/>
    </row>
    <row r="113" spans="1:13" s="4" customFormat="1" ht="17.25" thickBot="1" x14ac:dyDescent="0.35">
      <c r="A113" s="110"/>
      <c r="B113" s="110"/>
      <c r="C113" s="110"/>
      <c r="D113" s="115"/>
      <c r="E113" s="115"/>
      <c r="F113" s="115"/>
      <c r="G113" s="115"/>
      <c r="H113" s="57"/>
      <c r="I113" s="57"/>
      <c r="J113" s="57"/>
      <c r="K113" s="57"/>
      <c r="L113" s="57"/>
      <c r="M113" s="57"/>
    </row>
    <row r="114" spans="1:13" s="4" customFormat="1" ht="27.75" thickBot="1" x14ac:dyDescent="0.35">
      <c r="A114" s="232" t="s">
        <v>74</v>
      </c>
      <c r="B114" s="233"/>
      <c r="C114" s="234"/>
      <c r="D114" s="17" t="s">
        <v>117</v>
      </c>
      <c r="E114" s="17" t="s">
        <v>118</v>
      </c>
      <c r="F114" s="17" t="s">
        <v>115</v>
      </c>
      <c r="G114" s="17" t="s">
        <v>116</v>
      </c>
      <c r="H114" s="17" t="s">
        <v>119</v>
      </c>
      <c r="I114" s="17" t="s">
        <v>120</v>
      </c>
      <c r="J114" s="17" t="s">
        <v>121</v>
      </c>
      <c r="K114" s="17" t="s">
        <v>122</v>
      </c>
      <c r="L114" s="17" t="s">
        <v>123</v>
      </c>
      <c r="M114" s="17" t="s">
        <v>124</v>
      </c>
    </row>
    <row r="115" spans="1:13" s="4" customFormat="1" ht="15.75" x14ac:dyDescent="0.3">
      <c r="A115" s="216" t="s">
        <v>75</v>
      </c>
      <c r="B115" s="217"/>
      <c r="C115" s="218"/>
      <c r="D115" s="116" t="e">
        <f t="shared" ref="D115:L115" si="53">D50/(D10/1.19)</f>
        <v>#DIV/0!</v>
      </c>
      <c r="E115" s="117" t="e">
        <f t="shared" si="53"/>
        <v>#DIV/0!</v>
      </c>
      <c r="F115" s="116" t="e">
        <f t="shared" si="53"/>
        <v>#DIV/0!</v>
      </c>
      <c r="G115" s="117" t="e">
        <f t="shared" si="53"/>
        <v>#DIV/0!</v>
      </c>
      <c r="H115" s="117" t="e">
        <f t="shared" si="53"/>
        <v>#DIV/0!</v>
      </c>
      <c r="I115" s="117" t="e">
        <f t="shared" si="53"/>
        <v>#DIV/0!</v>
      </c>
      <c r="J115" s="117" t="e">
        <f t="shared" si="53"/>
        <v>#DIV/0!</v>
      </c>
      <c r="K115" s="117" t="e">
        <f t="shared" si="53"/>
        <v>#DIV/0!</v>
      </c>
      <c r="L115" s="117" t="e">
        <f t="shared" si="53"/>
        <v>#DIV/0!</v>
      </c>
      <c r="M115" s="117" t="e">
        <f>M50/(M14/1.19)</f>
        <v>#DIV/0!</v>
      </c>
    </row>
    <row r="116" spans="1:13" s="4" customFormat="1" ht="16.5" thickBot="1" x14ac:dyDescent="0.35">
      <c r="A116" s="219" t="s">
        <v>76</v>
      </c>
      <c r="B116" s="220"/>
      <c r="C116" s="221"/>
      <c r="D116" s="118" t="e">
        <f t="shared" ref="D116:L116" si="54">D61/(D10/1.19)</f>
        <v>#DIV/0!</v>
      </c>
      <c r="E116" s="119" t="e">
        <f t="shared" si="54"/>
        <v>#DIV/0!</v>
      </c>
      <c r="F116" s="118" t="e">
        <f t="shared" si="54"/>
        <v>#DIV/0!</v>
      </c>
      <c r="G116" s="119" t="e">
        <f t="shared" si="54"/>
        <v>#DIV/0!</v>
      </c>
      <c r="H116" s="119" t="e">
        <f t="shared" si="54"/>
        <v>#DIV/0!</v>
      </c>
      <c r="I116" s="119" t="e">
        <f t="shared" si="54"/>
        <v>#DIV/0!</v>
      </c>
      <c r="J116" s="119" t="e">
        <f t="shared" si="54"/>
        <v>#DIV/0!</v>
      </c>
      <c r="K116" s="119" t="e">
        <f t="shared" si="54"/>
        <v>#DIV/0!</v>
      </c>
      <c r="L116" s="119" t="e">
        <f t="shared" si="54"/>
        <v>#DIV/0!</v>
      </c>
      <c r="M116" s="119" t="e">
        <f>M61/(M14/1.19)</f>
        <v>#DIV/0!</v>
      </c>
    </row>
    <row r="117" spans="1:13" s="4" customFormat="1" ht="17.25" thickBot="1" x14ac:dyDescent="0.35">
      <c r="A117" s="53"/>
      <c r="B117" s="53"/>
      <c r="C117" s="53"/>
      <c r="D117" s="58"/>
      <c r="E117" s="58"/>
      <c r="F117" s="53"/>
      <c r="G117" s="53"/>
      <c r="H117" s="57"/>
      <c r="I117" s="57"/>
      <c r="J117" s="57"/>
      <c r="K117" s="57"/>
      <c r="L117" s="57"/>
      <c r="M117" s="57"/>
    </row>
    <row r="118" spans="1:13" s="4" customFormat="1" ht="17.25" thickBot="1" x14ac:dyDescent="0.35">
      <c r="A118" s="222"/>
      <c r="B118" s="223"/>
      <c r="C118" s="120" t="s">
        <v>77</v>
      </c>
      <c r="D118" s="121" t="s">
        <v>78</v>
      </c>
      <c r="E118" s="122" t="s">
        <v>79</v>
      </c>
      <c r="F118" s="53"/>
      <c r="G118" s="123" t="s">
        <v>80</v>
      </c>
      <c r="H118" s="57"/>
      <c r="I118" s="57"/>
      <c r="J118" s="57"/>
      <c r="K118" s="57"/>
      <c r="L118" s="57"/>
      <c r="M118" s="57"/>
    </row>
    <row r="119" spans="1:13" s="4" customFormat="1" ht="17.25" thickBot="1" x14ac:dyDescent="0.35">
      <c r="A119" s="224" t="s">
        <v>75</v>
      </c>
      <c r="B119" s="225"/>
      <c r="C119" s="124" t="e">
        <f>AVERAGE(D115:G115)</f>
        <v>#DIV/0!</v>
      </c>
      <c r="D119" s="125" t="e">
        <f>C119-G119</f>
        <v>#DIV/0!</v>
      </c>
      <c r="E119" s="126" t="e">
        <f>C119+G119</f>
        <v>#DIV/0!</v>
      </c>
      <c r="F119" s="53"/>
      <c r="G119" s="123"/>
      <c r="H119" s="57"/>
      <c r="I119" s="57"/>
      <c r="J119" s="57"/>
      <c r="K119" s="57"/>
      <c r="L119" s="57"/>
      <c r="M119" s="57"/>
    </row>
    <row r="120" spans="1:13" s="4" customFormat="1" x14ac:dyDescent="0.25">
      <c r="D120" s="5"/>
      <c r="E120" s="5"/>
    </row>
    <row r="121" spans="1:13" s="4" customFormat="1" x14ac:dyDescent="0.25">
      <c r="D121" s="5"/>
      <c r="E121" s="5"/>
    </row>
    <row r="122" spans="1:13" s="4" customFormat="1" x14ac:dyDescent="0.25">
      <c r="D122" s="5"/>
      <c r="E122" s="5"/>
    </row>
    <row r="123" spans="1:13" s="4" customFormat="1" x14ac:dyDescent="0.25">
      <c r="D123" s="5"/>
      <c r="E123" s="5"/>
    </row>
    <row r="124" spans="1:13" s="4" customFormat="1" x14ac:dyDescent="0.25">
      <c r="D124" s="5"/>
      <c r="E124" s="5"/>
    </row>
    <row r="125" spans="1:13" s="4" customFormat="1" x14ac:dyDescent="0.25">
      <c r="D125" s="5"/>
      <c r="E125" s="5"/>
    </row>
    <row r="126" spans="1:13" s="4" customFormat="1" x14ac:dyDescent="0.25">
      <c r="D126" s="5"/>
      <c r="E126" s="5"/>
    </row>
    <row r="127" spans="1:13" s="4" customFormat="1" x14ac:dyDescent="0.25">
      <c r="D127" s="5"/>
      <c r="E127" s="5"/>
    </row>
    <row r="128" spans="1:13" s="4" customFormat="1" x14ac:dyDescent="0.25">
      <c r="D128" s="5"/>
      <c r="E128" s="5"/>
    </row>
    <row r="129" spans="4:5" s="4" customFormat="1" x14ac:dyDescent="0.25">
      <c r="D129" s="5"/>
      <c r="E129" s="5"/>
    </row>
    <row r="130" spans="4:5" s="4" customFormat="1" x14ac:dyDescent="0.25">
      <c r="D130" s="5"/>
      <c r="E130" s="5"/>
    </row>
    <row r="131" spans="4:5" s="4" customFormat="1" x14ac:dyDescent="0.25">
      <c r="D131" s="5"/>
      <c r="E131" s="5"/>
    </row>
    <row r="132" spans="4:5" s="4" customFormat="1" x14ac:dyDescent="0.25">
      <c r="D132" s="5"/>
      <c r="E132" s="5"/>
    </row>
    <row r="133" spans="4:5" s="4" customFormat="1" x14ac:dyDescent="0.25">
      <c r="D133" s="5"/>
      <c r="E133" s="5"/>
    </row>
    <row r="134" spans="4:5" s="4" customFormat="1" x14ac:dyDescent="0.25">
      <c r="D134" s="5"/>
      <c r="E134" s="5"/>
    </row>
    <row r="135" spans="4:5" s="4" customFormat="1" x14ac:dyDescent="0.25">
      <c r="D135" s="5"/>
      <c r="E135" s="5"/>
    </row>
    <row r="136" spans="4:5" s="4" customFormat="1" x14ac:dyDescent="0.25">
      <c r="D136" s="5"/>
      <c r="E136" s="5"/>
    </row>
    <row r="137" spans="4:5" s="4" customFormat="1" x14ac:dyDescent="0.25">
      <c r="D137" s="5"/>
      <c r="E137" s="5"/>
    </row>
    <row r="138" spans="4:5" s="4" customFormat="1" x14ac:dyDescent="0.25">
      <c r="D138" s="5"/>
      <c r="E138" s="5"/>
    </row>
    <row r="139" spans="4:5" s="4" customFormat="1" x14ac:dyDescent="0.25">
      <c r="D139" s="5"/>
      <c r="E139" s="5"/>
    </row>
    <row r="140" spans="4:5" s="4" customFormat="1" x14ac:dyDescent="0.25">
      <c r="D140" s="5"/>
      <c r="E140" s="5"/>
    </row>
    <row r="141" spans="4:5" s="4" customFormat="1" x14ac:dyDescent="0.25">
      <c r="D141" s="5"/>
      <c r="E141" s="5"/>
    </row>
    <row r="142" spans="4:5" s="4" customFormat="1" x14ac:dyDescent="0.25">
      <c r="D142" s="5"/>
      <c r="E142" s="5"/>
    </row>
    <row r="143" spans="4:5" s="4" customFormat="1" x14ac:dyDescent="0.25">
      <c r="D143" s="5"/>
      <c r="E143" s="5"/>
    </row>
    <row r="144" spans="4:5" s="4" customFormat="1" x14ac:dyDescent="0.25">
      <c r="D144" s="5"/>
      <c r="E144" s="5"/>
    </row>
    <row r="145" spans="4:5" s="4" customFormat="1" x14ac:dyDescent="0.25">
      <c r="D145" s="5"/>
      <c r="E145" s="5"/>
    </row>
    <row r="146" spans="4:5" s="4" customFormat="1" x14ac:dyDescent="0.25">
      <c r="D146" s="5"/>
      <c r="E146" s="5"/>
    </row>
    <row r="147" spans="4:5" s="4" customFormat="1" x14ac:dyDescent="0.25">
      <c r="D147" s="5"/>
      <c r="E147" s="5"/>
    </row>
    <row r="148" spans="4:5" s="4" customFormat="1" x14ac:dyDescent="0.25">
      <c r="D148" s="5"/>
      <c r="E148" s="5"/>
    </row>
    <row r="149" spans="4:5" s="4" customFormat="1" x14ac:dyDescent="0.25">
      <c r="D149" s="5"/>
      <c r="E149" s="5"/>
    </row>
    <row r="150" spans="4:5" s="4" customFormat="1" x14ac:dyDescent="0.25">
      <c r="D150" s="5"/>
      <c r="E150" s="5"/>
    </row>
    <row r="151" spans="4:5" s="4" customFormat="1" x14ac:dyDescent="0.25">
      <c r="D151" s="5"/>
      <c r="E151" s="5"/>
    </row>
    <row r="152" spans="4:5" s="4" customFormat="1" x14ac:dyDescent="0.25">
      <c r="D152" s="5"/>
      <c r="E152" s="5"/>
    </row>
    <row r="153" spans="4:5" s="4" customFormat="1" x14ac:dyDescent="0.25">
      <c r="D153" s="5"/>
      <c r="E153" s="5"/>
    </row>
    <row r="154" spans="4:5" s="4" customFormat="1" x14ac:dyDescent="0.25">
      <c r="D154" s="5"/>
      <c r="E154" s="5"/>
    </row>
    <row r="155" spans="4:5" s="4" customFormat="1" x14ac:dyDescent="0.25">
      <c r="D155" s="5"/>
      <c r="E155" s="5"/>
    </row>
    <row r="156" spans="4:5" s="4" customFormat="1" x14ac:dyDescent="0.25">
      <c r="D156" s="5"/>
      <c r="E156" s="5"/>
    </row>
    <row r="157" spans="4:5" s="4" customFormat="1" x14ac:dyDescent="0.25">
      <c r="D157" s="5"/>
      <c r="E157" s="5"/>
    </row>
    <row r="158" spans="4:5" s="4" customFormat="1" x14ac:dyDescent="0.25">
      <c r="D158" s="5"/>
      <c r="E158" s="5"/>
    </row>
    <row r="159" spans="4:5" s="4" customFormat="1" x14ac:dyDescent="0.25">
      <c r="D159" s="5"/>
      <c r="E159" s="5"/>
    </row>
    <row r="160" spans="4:5" s="4" customFormat="1" x14ac:dyDescent="0.25">
      <c r="D160" s="5"/>
      <c r="E160" s="5"/>
    </row>
    <row r="161" spans="4:5" s="4" customFormat="1" x14ac:dyDescent="0.25">
      <c r="D161" s="5"/>
      <c r="E161" s="5"/>
    </row>
    <row r="162" spans="4:5" s="4" customFormat="1" x14ac:dyDescent="0.25">
      <c r="D162" s="5"/>
      <c r="E162" s="5"/>
    </row>
    <row r="163" spans="4:5" s="4" customFormat="1" x14ac:dyDescent="0.25">
      <c r="D163" s="5"/>
      <c r="E163" s="5"/>
    </row>
    <row r="164" spans="4:5" s="4" customFormat="1" x14ac:dyDescent="0.25">
      <c r="D164" s="5"/>
      <c r="E164" s="5"/>
    </row>
    <row r="165" spans="4:5" s="4" customFormat="1" x14ac:dyDescent="0.25">
      <c r="D165" s="5"/>
      <c r="E165" s="5"/>
    </row>
    <row r="166" spans="4:5" s="4" customFormat="1" x14ac:dyDescent="0.25">
      <c r="D166" s="5"/>
      <c r="E166" s="5"/>
    </row>
    <row r="167" spans="4:5" s="4" customFormat="1" x14ac:dyDescent="0.25">
      <c r="D167" s="5"/>
      <c r="E167" s="5"/>
    </row>
    <row r="168" spans="4:5" s="4" customFormat="1" x14ac:dyDescent="0.25">
      <c r="D168" s="5"/>
      <c r="E168" s="5"/>
    </row>
    <row r="169" spans="4:5" s="4" customFormat="1" x14ac:dyDescent="0.25">
      <c r="D169" s="5"/>
      <c r="E169" s="5"/>
    </row>
    <row r="170" spans="4:5" s="4" customFormat="1" x14ac:dyDescent="0.25">
      <c r="D170" s="5"/>
      <c r="E170" s="5"/>
    </row>
    <row r="171" spans="4:5" s="4" customFormat="1" x14ac:dyDescent="0.25">
      <c r="D171" s="5"/>
      <c r="E171" s="5"/>
    </row>
    <row r="172" spans="4:5" s="4" customFormat="1" x14ac:dyDescent="0.25">
      <c r="D172" s="5"/>
      <c r="E172" s="5"/>
    </row>
    <row r="173" spans="4:5" s="4" customFormat="1" x14ac:dyDescent="0.25">
      <c r="D173" s="5"/>
      <c r="E173" s="5"/>
    </row>
    <row r="174" spans="4:5" s="4" customFormat="1" x14ac:dyDescent="0.25">
      <c r="D174" s="5"/>
      <c r="E174" s="5"/>
    </row>
    <row r="175" spans="4:5" s="4" customFormat="1" x14ac:dyDescent="0.25">
      <c r="D175" s="5"/>
      <c r="E175" s="5"/>
    </row>
    <row r="176" spans="4:5" s="4" customFormat="1" x14ac:dyDescent="0.25">
      <c r="D176" s="5"/>
      <c r="E176" s="5"/>
    </row>
    <row r="177" spans="4:5" s="4" customFormat="1" x14ac:dyDescent="0.25">
      <c r="D177" s="5"/>
      <c r="E177" s="5"/>
    </row>
    <row r="178" spans="4:5" s="4" customFormat="1" x14ac:dyDescent="0.25">
      <c r="D178" s="5"/>
      <c r="E178" s="5"/>
    </row>
    <row r="179" spans="4:5" s="4" customFormat="1" x14ac:dyDescent="0.25">
      <c r="D179" s="5"/>
      <c r="E179" s="5"/>
    </row>
    <row r="180" spans="4:5" s="4" customFormat="1" x14ac:dyDescent="0.25">
      <c r="D180" s="5"/>
      <c r="E180" s="5"/>
    </row>
    <row r="181" spans="4:5" s="4" customFormat="1" x14ac:dyDescent="0.25">
      <c r="D181" s="5"/>
      <c r="E181" s="5"/>
    </row>
    <row r="182" spans="4:5" s="4" customFormat="1" x14ac:dyDescent="0.25">
      <c r="D182" s="5"/>
      <c r="E182" s="5"/>
    </row>
    <row r="183" spans="4:5" s="4" customFormat="1" x14ac:dyDescent="0.25">
      <c r="D183" s="5"/>
      <c r="E183" s="5"/>
    </row>
    <row r="184" spans="4:5" s="4" customFormat="1" x14ac:dyDescent="0.25">
      <c r="D184" s="5"/>
      <c r="E184" s="5"/>
    </row>
    <row r="185" spans="4:5" s="4" customFormat="1" x14ac:dyDescent="0.25">
      <c r="D185" s="5"/>
      <c r="E185" s="5"/>
    </row>
    <row r="186" spans="4:5" s="4" customFormat="1" x14ac:dyDescent="0.25">
      <c r="D186" s="5"/>
      <c r="E186" s="5"/>
    </row>
    <row r="187" spans="4:5" s="4" customFormat="1" x14ac:dyDescent="0.25">
      <c r="D187" s="5"/>
      <c r="E187" s="5"/>
    </row>
    <row r="188" spans="4:5" s="4" customFormat="1" x14ac:dyDescent="0.25">
      <c r="D188" s="5"/>
      <c r="E188" s="5"/>
    </row>
    <row r="189" spans="4:5" s="4" customFormat="1" x14ac:dyDescent="0.25">
      <c r="D189" s="5"/>
      <c r="E189" s="5"/>
    </row>
    <row r="190" spans="4:5" s="4" customFormat="1" x14ac:dyDescent="0.25">
      <c r="D190" s="5"/>
      <c r="E190" s="5"/>
    </row>
    <row r="191" spans="4:5" s="4" customFormat="1" x14ac:dyDescent="0.25">
      <c r="D191" s="5"/>
      <c r="E191" s="5"/>
    </row>
    <row r="192" spans="4:5" s="4" customFormat="1" x14ac:dyDescent="0.25">
      <c r="D192" s="5"/>
      <c r="E192" s="5"/>
    </row>
    <row r="193" spans="4:5" s="4" customFormat="1" x14ac:dyDescent="0.25">
      <c r="D193" s="5"/>
      <c r="E193" s="5"/>
    </row>
    <row r="194" spans="4:5" s="4" customFormat="1" x14ac:dyDescent="0.25">
      <c r="D194" s="5"/>
      <c r="E194" s="5"/>
    </row>
    <row r="195" spans="4:5" s="4" customFormat="1" x14ac:dyDescent="0.25">
      <c r="D195" s="5"/>
      <c r="E195" s="5"/>
    </row>
    <row r="196" spans="4:5" s="4" customFormat="1" x14ac:dyDescent="0.25">
      <c r="D196" s="5"/>
      <c r="E196" s="5"/>
    </row>
    <row r="197" spans="4:5" s="4" customFormat="1" x14ac:dyDescent="0.25">
      <c r="D197" s="5"/>
      <c r="E197" s="5"/>
    </row>
    <row r="198" spans="4:5" s="4" customFormat="1" x14ac:dyDescent="0.25">
      <c r="D198" s="5"/>
      <c r="E198" s="5"/>
    </row>
    <row r="199" spans="4:5" s="4" customFormat="1" x14ac:dyDescent="0.25">
      <c r="D199" s="5"/>
      <c r="E199" s="5"/>
    </row>
    <row r="200" spans="4:5" s="4" customFormat="1" x14ac:dyDescent="0.25">
      <c r="D200" s="5"/>
      <c r="E200" s="5"/>
    </row>
    <row r="201" spans="4:5" s="4" customFormat="1" x14ac:dyDescent="0.25">
      <c r="D201" s="5"/>
      <c r="E201" s="5"/>
    </row>
  </sheetData>
  <protectedRanges>
    <protectedRange sqref="A6" name="Rango1"/>
    <protectedRange sqref="B7:D7 A8:D8 H7:J8" name="Rango2"/>
  </protectedRanges>
  <mergeCells count="136">
    <mergeCell ref="G3:M3"/>
    <mergeCell ref="A3:F3"/>
    <mergeCell ref="A30:B30"/>
    <mergeCell ref="A13:B13"/>
    <mergeCell ref="A14:B14"/>
    <mergeCell ref="A15:B15"/>
    <mergeCell ref="A18:B18"/>
    <mergeCell ref="A19:B19"/>
    <mergeCell ref="A20:B20"/>
    <mergeCell ref="A21:B21"/>
    <mergeCell ref="A26:B26"/>
    <mergeCell ref="A27:B27"/>
    <mergeCell ref="A28:B28"/>
    <mergeCell ref="A29:B29"/>
    <mergeCell ref="A16:B16"/>
    <mergeCell ref="A17:B17"/>
    <mergeCell ref="M26:M27"/>
    <mergeCell ref="H13:H14"/>
    <mergeCell ref="I13:I14"/>
    <mergeCell ref="J13:J14"/>
    <mergeCell ref="K13:K14"/>
    <mergeCell ref="L13:L14"/>
    <mergeCell ref="A24:M24"/>
    <mergeCell ref="H26:H27"/>
    <mergeCell ref="A31:B31"/>
    <mergeCell ref="A32:B32"/>
    <mergeCell ref="A33:B33"/>
    <mergeCell ref="A34:B34"/>
    <mergeCell ref="A37:B37"/>
    <mergeCell ref="A44:B44"/>
    <mergeCell ref="A45:B45"/>
    <mergeCell ref="A46:B46"/>
    <mergeCell ref="A47:B47"/>
    <mergeCell ref="A40:M40"/>
    <mergeCell ref="M42:M43"/>
    <mergeCell ref="A42:B43"/>
    <mergeCell ref="A68:B68"/>
    <mergeCell ref="A50:B50"/>
    <mergeCell ref="A55:B55"/>
    <mergeCell ref="A56:B56"/>
    <mergeCell ref="A58:B58"/>
    <mergeCell ref="A59:B59"/>
    <mergeCell ref="A61:B61"/>
    <mergeCell ref="A64:B64"/>
    <mergeCell ref="A65:B65"/>
    <mergeCell ref="A66:B66"/>
    <mergeCell ref="A67:B67"/>
    <mergeCell ref="D79:G79"/>
    <mergeCell ref="A82:B82"/>
    <mergeCell ref="A83:B83"/>
    <mergeCell ref="A84:B84"/>
    <mergeCell ref="A86:C86"/>
    <mergeCell ref="D71:G71"/>
    <mergeCell ref="A74:B74"/>
    <mergeCell ref="A75:B75"/>
    <mergeCell ref="A76:B76"/>
    <mergeCell ref="A77:B77"/>
    <mergeCell ref="A115:C115"/>
    <mergeCell ref="A116:C116"/>
    <mergeCell ref="A118:B118"/>
    <mergeCell ref="A119:B119"/>
    <mergeCell ref="A111:C112"/>
    <mergeCell ref="A114:C114"/>
    <mergeCell ref="A87:B87"/>
    <mergeCell ref="A98:C9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109:C109"/>
    <mergeCell ref="A104:C104"/>
    <mergeCell ref="A105:C105"/>
    <mergeCell ref="A106:C106"/>
    <mergeCell ref="A107:C107"/>
    <mergeCell ref="A108:C108"/>
    <mergeCell ref="A99:C99"/>
    <mergeCell ref="A100:C100"/>
    <mergeCell ref="A101:C101"/>
    <mergeCell ref="A102:C102"/>
    <mergeCell ref="A103:C103"/>
    <mergeCell ref="G26:G27"/>
    <mergeCell ref="H5:L6"/>
    <mergeCell ref="H7:L7"/>
    <mergeCell ref="H8:L8"/>
    <mergeCell ref="F5:G6"/>
    <mergeCell ref="B7:E7"/>
    <mergeCell ref="F7:G8"/>
    <mergeCell ref="A10:B10"/>
    <mergeCell ref="A5:A6"/>
    <mergeCell ref="A9:B9"/>
    <mergeCell ref="B5:E6"/>
    <mergeCell ref="B8:E8"/>
    <mergeCell ref="E42:E43"/>
    <mergeCell ref="F42:F43"/>
    <mergeCell ref="G42:G43"/>
    <mergeCell ref="C13:C14"/>
    <mergeCell ref="D13:D14"/>
    <mergeCell ref="E13:E14"/>
    <mergeCell ref="F13:F14"/>
    <mergeCell ref="G13:G14"/>
    <mergeCell ref="I26:I27"/>
    <mergeCell ref="J26:J27"/>
    <mergeCell ref="K26:K27"/>
    <mergeCell ref="L26:L27"/>
    <mergeCell ref="C26:C27"/>
    <mergeCell ref="D26:D27"/>
    <mergeCell ref="E26:E27"/>
    <mergeCell ref="F26:F27"/>
    <mergeCell ref="A12:B12"/>
    <mergeCell ref="A25:B25"/>
    <mergeCell ref="L52:L53"/>
    <mergeCell ref="M52:M53"/>
    <mergeCell ref="A52:B53"/>
    <mergeCell ref="H42:H43"/>
    <mergeCell ref="I42:I43"/>
    <mergeCell ref="J42:J43"/>
    <mergeCell ref="K42:K43"/>
    <mergeCell ref="L42:L43"/>
    <mergeCell ref="C42:C43"/>
    <mergeCell ref="D42:D4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A49:B49"/>
    <mergeCell ref="A48:B48"/>
  </mergeCells>
  <conditionalFormatting sqref="D76:G76 D83:G83">
    <cfRule type="cellIs" dxfId="10" priority="13" operator="greaterThan">
      <formula>0</formula>
    </cfRule>
  </conditionalFormatting>
  <conditionalFormatting sqref="H83">
    <cfRule type="cellIs" dxfId="9" priority="10" operator="greaterThan">
      <formula>0</formula>
    </cfRule>
  </conditionalFormatting>
  <conditionalFormatting sqref="I83">
    <cfRule type="cellIs" dxfId="8" priority="9" operator="greaterThan">
      <formula>0</formula>
    </cfRule>
  </conditionalFormatting>
  <conditionalFormatting sqref="J83">
    <cfRule type="cellIs" dxfId="7" priority="8" operator="greaterThan">
      <formula>0</formula>
    </cfRule>
  </conditionalFormatting>
  <conditionalFormatting sqref="K83">
    <cfRule type="cellIs" dxfId="6" priority="7" operator="greaterThan">
      <formula>0</formula>
    </cfRule>
  </conditionalFormatting>
  <conditionalFormatting sqref="L83">
    <cfRule type="cellIs" dxfId="5" priority="6" operator="greaterThan">
      <formula>0</formula>
    </cfRule>
  </conditionalFormatting>
  <conditionalFormatting sqref="H76">
    <cfRule type="cellIs" dxfId="4" priority="5" operator="greaterThan">
      <formula>0</formula>
    </cfRule>
  </conditionalFormatting>
  <conditionalFormatting sqref="I76">
    <cfRule type="cellIs" dxfId="3" priority="4" operator="greaterThan">
      <formula>0</formula>
    </cfRule>
  </conditionalFormatting>
  <conditionalFormatting sqref="J76">
    <cfRule type="cellIs" dxfId="2" priority="3" operator="greaterThan">
      <formula>0</formula>
    </cfRule>
  </conditionalFormatting>
  <conditionalFormatting sqref="K76">
    <cfRule type="cellIs" dxfId="1" priority="2" operator="greaterThan">
      <formula>0</formula>
    </cfRule>
  </conditionalFormatting>
  <conditionalFormatting sqref="L76">
    <cfRule type="cellIs" dxfId="0" priority="1" operator="greaterThan">
      <formula>0</formula>
    </cfRule>
  </conditionalFormatting>
  <dataValidations count="1">
    <dataValidation type="decimal" operator="lessThanOrEqual" allowBlank="1" showInputMessage="1" showErrorMessage="1" errorTitle="ERROR" error="EL PORCENTAJE OFERTADO SUPERA LO ESTABLECIDO EN LOS PLIEGOS DE 18%" promptTitle="INGRESAR EL PORCENTAJE A OFERTAR" sqref="B81">
      <formula1>0.18</formula1>
    </dataValidation>
  </dataValidations>
  <pageMargins left="0.39370078740157483" right="0.39370078740157483" top="0.39370078740157483" bottom="0.39370078740157483" header="0" footer="0"/>
  <pageSetup scale="66" orientation="landscape" r:id="rId1"/>
  <colBreaks count="1" manualBreakCount="1">
    <brk id="13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zoomScale="115" zoomScaleNormal="115" workbookViewId="0">
      <selection activeCell="G3" sqref="G3:O3"/>
    </sheetView>
  </sheetViews>
  <sheetFormatPr baseColWidth="10" defaultColWidth="11.42578125" defaultRowHeight="16.5" x14ac:dyDescent="0.3"/>
  <cols>
    <col min="1" max="1" width="0.7109375" style="57" customWidth="1"/>
    <col min="2" max="2" width="19.140625" style="57" customWidth="1"/>
    <col min="3" max="3" width="11.140625" style="57" customWidth="1"/>
    <col min="4" max="4" width="27.5703125" style="57" customWidth="1"/>
    <col min="5" max="5" width="14.28515625" style="57" customWidth="1"/>
    <col min="6" max="15" width="11.7109375" style="57" customWidth="1"/>
    <col min="16" max="16" width="1.140625" style="4" customWidth="1"/>
    <col min="17" max="17" width="26.42578125" style="4" bestFit="1" customWidth="1"/>
    <col min="18" max="18" width="19.85546875" style="4" bestFit="1" customWidth="1"/>
    <col min="19" max="19" width="24.42578125" style="4" bestFit="1" customWidth="1"/>
    <col min="20" max="20" width="14.140625" style="4" bestFit="1" customWidth="1"/>
    <col min="21" max="16384" width="11.42578125" style="4"/>
  </cols>
  <sheetData>
    <row r="1" spans="1:19" s="11" customFormat="1" ht="94.5" customHeight="1" x14ac:dyDescent="0.25">
      <c r="A1" s="9"/>
      <c r="B1" s="9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 s="11" customFormat="1" ht="10.5" customHeight="1" x14ac:dyDescent="0.25">
      <c r="A2" s="9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s="12" customFormat="1" ht="34.5" customHeight="1" x14ac:dyDescent="0.35">
      <c r="B3" s="297" t="s">
        <v>143</v>
      </c>
      <c r="C3" s="298"/>
      <c r="D3" s="298"/>
      <c r="E3" s="298"/>
      <c r="F3" s="299"/>
      <c r="G3" s="285" t="s">
        <v>153</v>
      </c>
      <c r="H3" s="285"/>
      <c r="I3" s="285"/>
      <c r="J3" s="285"/>
      <c r="K3" s="285"/>
      <c r="L3" s="285"/>
      <c r="M3" s="285"/>
      <c r="N3" s="285"/>
      <c r="O3" s="285"/>
      <c r="P3" s="13"/>
      <c r="Q3" s="13"/>
      <c r="R3" s="13"/>
      <c r="S3" s="13"/>
    </row>
    <row r="4" spans="1:19" x14ac:dyDescent="0.3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</row>
    <row r="5" spans="1:19" ht="27" x14ac:dyDescent="0.3">
      <c r="A5" s="132"/>
      <c r="B5" s="171" t="s">
        <v>89</v>
      </c>
      <c r="C5" s="171"/>
      <c r="D5" s="171"/>
      <c r="E5" s="171"/>
      <c r="F5" s="156" t="s">
        <v>117</v>
      </c>
      <c r="G5" s="156" t="s">
        <v>118</v>
      </c>
      <c r="H5" s="156" t="s">
        <v>115</v>
      </c>
      <c r="I5" s="156" t="s">
        <v>116</v>
      </c>
      <c r="J5" s="156" t="s">
        <v>119</v>
      </c>
      <c r="K5" s="156" t="s">
        <v>120</v>
      </c>
      <c r="L5" s="156" t="s">
        <v>121</v>
      </c>
      <c r="M5" s="156" t="s">
        <v>122</v>
      </c>
      <c r="N5" s="156" t="s">
        <v>123</v>
      </c>
      <c r="O5" s="156" t="s">
        <v>124</v>
      </c>
    </row>
    <row r="6" spans="1:19" ht="17.25" x14ac:dyDescent="0.35">
      <c r="A6" s="132"/>
      <c r="B6" s="296" t="s">
        <v>106</v>
      </c>
      <c r="C6" s="153" t="s">
        <v>87</v>
      </c>
      <c r="D6" s="153" t="s">
        <v>90</v>
      </c>
      <c r="E6" s="153" t="s">
        <v>91</v>
      </c>
      <c r="F6" s="153" t="s">
        <v>92</v>
      </c>
      <c r="G6" s="153" t="s">
        <v>92</v>
      </c>
      <c r="H6" s="153" t="s">
        <v>92</v>
      </c>
      <c r="I6" s="153" t="s">
        <v>92</v>
      </c>
      <c r="J6" s="153" t="s">
        <v>92</v>
      </c>
      <c r="K6" s="153" t="s">
        <v>92</v>
      </c>
      <c r="L6" s="153" t="s">
        <v>92</v>
      </c>
      <c r="M6" s="153" t="s">
        <v>92</v>
      </c>
      <c r="N6" s="153" t="s">
        <v>92</v>
      </c>
      <c r="O6" s="153" t="s">
        <v>92</v>
      </c>
    </row>
    <row r="7" spans="1:19" x14ac:dyDescent="0.3">
      <c r="A7" s="132"/>
      <c r="B7" s="296"/>
      <c r="C7" s="154"/>
      <c r="D7" s="133" t="s">
        <v>93</v>
      </c>
      <c r="E7" s="134"/>
      <c r="F7" s="134">
        <f t="shared" ref="F7:F16" si="0">C7*(E7)</f>
        <v>0</v>
      </c>
      <c r="G7" s="134"/>
      <c r="H7" s="134">
        <f t="shared" ref="H7:H16" si="1">E7*(G7)</f>
        <v>0</v>
      </c>
      <c r="I7" s="134"/>
      <c r="J7" s="134">
        <f t="shared" ref="J7:J16" si="2">G7*(I7)</f>
        <v>0</v>
      </c>
      <c r="K7" s="134"/>
      <c r="L7" s="134">
        <f t="shared" ref="L7:L16" si="3">I7*(K7)</f>
        <v>0</v>
      </c>
      <c r="M7" s="134"/>
      <c r="N7" s="134">
        <f t="shared" ref="N7:N16" si="4">K7*(M7)</f>
        <v>0</v>
      </c>
      <c r="O7" s="134"/>
    </row>
    <row r="8" spans="1:19" x14ac:dyDescent="0.3">
      <c r="A8" s="132"/>
      <c r="B8" s="296"/>
      <c r="C8" s="133"/>
      <c r="D8" s="133" t="s">
        <v>94</v>
      </c>
      <c r="E8" s="134"/>
      <c r="F8" s="134">
        <f t="shared" si="0"/>
        <v>0</v>
      </c>
      <c r="G8" s="134"/>
      <c r="H8" s="134">
        <f t="shared" si="1"/>
        <v>0</v>
      </c>
      <c r="I8" s="134"/>
      <c r="J8" s="134">
        <f t="shared" si="2"/>
        <v>0</v>
      </c>
      <c r="K8" s="134"/>
      <c r="L8" s="134">
        <f t="shared" si="3"/>
        <v>0</v>
      </c>
      <c r="M8" s="134"/>
      <c r="N8" s="134">
        <f t="shared" si="4"/>
        <v>0</v>
      </c>
      <c r="O8" s="134"/>
    </row>
    <row r="9" spans="1:19" x14ac:dyDescent="0.3">
      <c r="A9" s="132"/>
      <c r="B9" s="296"/>
      <c r="C9" s="154"/>
      <c r="D9" s="133" t="s">
        <v>95</v>
      </c>
      <c r="E9" s="134"/>
      <c r="F9" s="134">
        <f t="shared" si="0"/>
        <v>0</v>
      </c>
      <c r="G9" s="134"/>
      <c r="H9" s="134">
        <f t="shared" si="1"/>
        <v>0</v>
      </c>
      <c r="I9" s="134"/>
      <c r="J9" s="134">
        <f t="shared" si="2"/>
        <v>0</v>
      </c>
      <c r="K9" s="134"/>
      <c r="L9" s="134">
        <f t="shared" si="3"/>
        <v>0</v>
      </c>
      <c r="M9" s="134"/>
      <c r="N9" s="134">
        <f t="shared" si="4"/>
        <v>0</v>
      </c>
      <c r="O9" s="134"/>
    </row>
    <row r="10" spans="1:19" x14ac:dyDescent="0.3">
      <c r="A10" s="132"/>
      <c r="B10" s="296"/>
      <c r="C10" s="133"/>
      <c r="D10" s="133" t="s">
        <v>96</v>
      </c>
      <c r="E10" s="134"/>
      <c r="F10" s="134">
        <f t="shared" si="0"/>
        <v>0</v>
      </c>
      <c r="G10" s="134"/>
      <c r="H10" s="134">
        <f t="shared" si="1"/>
        <v>0</v>
      </c>
      <c r="I10" s="134"/>
      <c r="J10" s="134">
        <f t="shared" si="2"/>
        <v>0</v>
      </c>
      <c r="K10" s="134"/>
      <c r="L10" s="134">
        <f t="shared" si="3"/>
        <v>0</v>
      </c>
      <c r="M10" s="134"/>
      <c r="N10" s="134">
        <f t="shared" si="4"/>
        <v>0</v>
      </c>
      <c r="O10" s="134"/>
    </row>
    <row r="11" spans="1:19" ht="17.25" customHeight="1" x14ac:dyDescent="0.3">
      <c r="A11" s="132"/>
      <c r="B11" s="296"/>
      <c r="C11" s="133"/>
      <c r="D11" s="155" t="s">
        <v>97</v>
      </c>
      <c r="E11" s="134"/>
      <c r="F11" s="134">
        <f t="shared" si="0"/>
        <v>0</v>
      </c>
      <c r="G11" s="134"/>
      <c r="H11" s="134">
        <f t="shared" si="1"/>
        <v>0</v>
      </c>
      <c r="I11" s="134"/>
      <c r="J11" s="134">
        <f t="shared" si="2"/>
        <v>0</v>
      </c>
      <c r="K11" s="134"/>
      <c r="L11" s="134">
        <f t="shared" si="3"/>
        <v>0</v>
      </c>
      <c r="M11" s="134"/>
      <c r="N11" s="134">
        <f t="shared" si="4"/>
        <v>0</v>
      </c>
      <c r="O11" s="134"/>
    </row>
    <row r="12" spans="1:19" x14ac:dyDescent="0.3">
      <c r="A12" s="132"/>
      <c r="B12" s="296"/>
      <c r="C12" s="133"/>
      <c r="D12" s="133" t="s">
        <v>98</v>
      </c>
      <c r="E12" s="134"/>
      <c r="F12" s="134">
        <f t="shared" si="0"/>
        <v>0</v>
      </c>
      <c r="G12" s="134"/>
      <c r="H12" s="134">
        <f t="shared" si="1"/>
        <v>0</v>
      </c>
      <c r="I12" s="134"/>
      <c r="J12" s="134">
        <f t="shared" si="2"/>
        <v>0</v>
      </c>
      <c r="K12" s="134"/>
      <c r="L12" s="134">
        <f t="shared" si="3"/>
        <v>0</v>
      </c>
      <c r="M12" s="134"/>
      <c r="N12" s="134">
        <f t="shared" si="4"/>
        <v>0</v>
      </c>
      <c r="O12" s="134"/>
    </row>
    <row r="13" spans="1:19" x14ac:dyDescent="0.3">
      <c r="A13" s="132"/>
      <c r="B13" s="296" t="s">
        <v>134</v>
      </c>
      <c r="C13" s="133"/>
      <c r="D13" s="135" t="s">
        <v>88</v>
      </c>
      <c r="E13" s="134"/>
      <c r="F13" s="134">
        <f t="shared" si="0"/>
        <v>0</v>
      </c>
      <c r="G13" s="136"/>
      <c r="H13" s="134">
        <f t="shared" si="1"/>
        <v>0</v>
      </c>
      <c r="I13" s="136"/>
      <c r="J13" s="134">
        <f t="shared" si="2"/>
        <v>0</v>
      </c>
      <c r="K13" s="136"/>
      <c r="L13" s="134">
        <f t="shared" si="3"/>
        <v>0</v>
      </c>
      <c r="M13" s="136"/>
      <c r="N13" s="134">
        <f t="shared" si="4"/>
        <v>0</v>
      </c>
      <c r="O13" s="136"/>
    </row>
    <row r="14" spans="1:19" x14ac:dyDescent="0.3">
      <c r="A14" s="132"/>
      <c r="B14" s="296"/>
      <c r="C14" s="133"/>
      <c r="D14" s="135" t="s">
        <v>99</v>
      </c>
      <c r="E14" s="134"/>
      <c r="F14" s="134">
        <f t="shared" si="0"/>
        <v>0</v>
      </c>
      <c r="G14" s="136"/>
      <c r="H14" s="134">
        <f t="shared" si="1"/>
        <v>0</v>
      </c>
      <c r="I14" s="136"/>
      <c r="J14" s="134">
        <f t="shared" si="2"/>
        <v>0</v>
      </c>
      <c r="K14" s="136"/>
      <c r="L14" s="134">
        <f t="shared" si="3"/>
        <v>0</v>
      </c>
      <c r="M14" s="136"/>
      <c r="N14" s="134">
        <f t="shared" si="4"/>
        <v>0</v>
      </c>
      <c r="O14" s="136"/>
    </row>
    <row r="15" spans="1:19" x14ac:dyDescent="0.3">
      <c r="A15" s="132"/>
      <c r="B15" s="296"/>
      <c r="C15" s="133"/>
      <c r="D15" s="135" t="s">
        <v>100</v>
      </c>
      <c r="E15" s="134"/>
      <c r="F15" s="134">
        <f t="shared" si="0"/>
        <v>0</v>
      </c>
      <c r="G15" s="136"/>
      <c r="H15" s="134">
        <f t="shared" si="1"/>
        <v>0</v>
      </c>
      <c r="I15" s="136"/>
      <c r="J15" s="134">
        <f t="shared" si="2"/>
        <v>0</v>
      </c>
      <c r="K15" s="136"/>
      <c r="L15" s="134">
        <f t="shared" si="3"/>
        <v>0</v>
      </c>
      <c r="M15" s="136"/>
      <c r="N15" s="134">
        <f t="shared" si="4"/>
        <v>0</v>
      </c>
      <c r="O15" s="136"/>
    </row>
    <row r="16" spans="1:19" ht="50.25" customHeight="1" x14ac:dyDescent="0.3">
      <c r="A16" s="132"/>
      <c r="B16" s="296"/>
      <c r="C16" s="133"/>
      <c r="D16" s="155" t="s">
        <v>135</v>
      </c>
      <c r="E16" s="134"/>
      <c r="F16" s="134">
        <f t="shared" si="0"/>
        <v>0</v>
      </c>
      <c r="G16" s="136"/>
      <c r="H16" s="134">
        <f t="shared" si="1"/>
        <v>0</v>
      </c>
      <c r="I16" s="136"/>
      <c r="J16" s="134">
        <f t="shared" si="2"/>
        <v>0</v>
      </c>
      <c r="K16" s="136"/>
      <c r="L16" s="134">
        <f t="shared" si="3"/>
        <v>0</v>
      </c>
      <c r="M16" s="136"/>
      <c r="N16" s="134">
        <f t="shared" si="4"/>
        <v>0</v>
      </c>
      <c r="O16" s="136"/>
    </row>
    <row r="17" spans="1:15" x14ac:dyDescent="0.3">
      <c r="A17" s="132"/>
      <c r="B17" s="138"/>
      <c r="C17" s="28"/>
      <c r="D17" s="132"/>
      <c r="E17" s="132"/>
      <c r="F17" s="139"/>
      <c r="G17" s="140"/>
      <c r="H17" s="139"/>
      <c r="I17" s="140"/>
      <c r="J17" s="139"/>
      <c r="K17" s="140"/>
      <c r="L17" s="139"/>
      <c r="M17" s="140"/>
      <c r="N17" s="139"/>
      <c r="O17" s="140"/>
    </row>
    <row r="18" spans="1:15" ht="17.25" thickBot="1" x14ac:dyDescent="0.35">
      <c r="A18" s="132"/>
      <c r="B18" s="138"/>
      <c r="C18" s="28"/>
      <c r="D18" s="141" t="s">
        <v>101</v>
      </c>
      <c r="E18" s="140"/>
      <c r="F18" s="142"/>
      <c r="G18" s="142"/>
      <c r="H18" s="142"/>
      <c r="I18" s="142"/>
      <c r="J18" s="142"/>
      <c r="K18" s="142"/>
      <c r="L18" s="142"/>
      <c r="M18" s="142"/>
      <c r="N18" s="142"/>
      <c r="O18" s="142"/>
    </row>
    <row r="19" spans="1:15" ht="27.75" thickBot="1" x14ac:dyDescent="0.35">
      <c r="A19" s="132"/>
      <c r="B19" s="143"/>
      <c r="C19" s="28"/>
      <c r="D19" s="28"/>
      <c r="E19" s="144"/>
      <c r="F19" s="17" t="s">
        <v>117</v>
      </c>
      <c r="G19" s="17" t="s">
        <v>118</v>
      </c>
      <c r="H19" s="17" t="s">
        <v>115</v>
      </c>
      <c r="I19" s="17" t="s">
        <v>116</v>
      </c>
      <c r="J19" s="17" t="s">
        <v>119</v>
      </c>
      <c r="K19" s="17" t="s">
        <v>120</v>
      </c>
      <c r="L19" s="17" t="s">
        <v>121</v>
      </c>
      <c r="M19" s="17" t="s">
        <v>122</v>
      </c>
      <c r="N19" s="17" t="s">
        <v>123</v>
      </c>
      <c r="O19" s="17" t="s">
        <v>124</v>
      </c>
    </row>
    <row r="20" spans="1:15" s="152" customFormat="1" ht="17.25" thickBot="1" x14ac:dyDescent="0.35">
      <c r="A20" s="28"/>
      <c r="B20" s="138"/>
      <c r="C20" s="28"/>
      <c r="D20" s="28"/>
      <c r="E20" s="28"/>
      <c r="F20" s="140"/>
      <c r="G20" s="140"/>
      <c r="H20" s="140"/>
      <c r="I20" s="140"/>
      <c r="J20" s="140"/>
      <c r="K20" s="140"/>
      <c r="L20" s="140"/>
      <c r="M20" s="140"/>
      <c r="N20" s="140"/>
      <c r="O20" s="140"/>
    </row>
    <row r="21" spans="1:15" ht="36" customHeight="1" thickBot="1" x14ac:dyDescent="0.35">
      <c r="A21" s="132"/>
      <c r="B21" s="157" t="s">
        <v>86</v>
      </c>
      <c r="C21" s="300" t="s">
        <v>102</v>
      </c>
      <c r="D21" s="301"/>
      <c r="E21" s="145">
        <v>4.0000000000000001E-3</v>
      </c>
      <c r="F21" s="146"/>
      <c r="G21" s="146"/>
      <c r="H21" s="146"/>
      <c r="I21" s="146"/>
      <c r="J21" s="146"/>
      <c r="K21" s="146"/>
      <c r="L21" s="146"/>
      <c r="M21" s="146"/>
      <c r="N21" s="146"/>
      <c r="O21" s="146"/>
    </row>
    <row r="22" spans="1:15" ht="17.25" thickBot="1" x14ac:dyDescent="0.35">
      <c r="A22" s="132"/>
      <c r="B22" s="138"/>
      <c r="C22" s="138"/>
      <c r="D22" s="138"/>
      <c r="E22" s="147"/>
      <c r="F22" s="148"/>
      <c r="G22" s="148"/>
      <c r="H22" s="148"/>
      <c r="I22" s="148"/>
      <c r="J22" s="148"/>
      <c r="K22" s="148"/>
      <c r="L22" s="148"/>
      <c r="M22" s="148"/>
      <c r="N22" s="148"/>
      <c r="O22" s="148"/>
    </row>
    <row r="23" spans="1:15" ht="27.75" thickBot="1" x14ac:dyDescent="0.35">
      <c r="A23" s="132"/>
      <c r="B23" s="138"/>
      <c r="C23" s="28"/>
      <c r="D23" s="141"/>
      <c r="E23" s="140"/>
      <c r="F23" s="17" t="s">
        <v>117</v>
      </c>
      <c r="G23" s="17" t="s">
        <v>118</v>
      </c>
      <c r="H23" s="17" t="s">
        <v>115</v>
      </c>
      <c r="I23" s="17" t="s">
        <v>116</v>
      </c>
      <c r="J23" s="17" t="s">
        <v>119</v>
      </c>
      <c r="K23" s="17" t="s">
        <v>120</v>
      </c>
      <c r="L23" s="17" t="s">
        <v>121</v>
      </c>
      <c r="M23" s="17" t="s">
        <v>122</v>
      </c>
      <c r="N23" s="17" t="s">
        <v>123</v>
      </c>
      <c r="O23" s="17" t="s">
        <v>124</v>
      </c>
    </row>
    <row r="24" spans="1:15" x14ac:dyDescent="0.3">
      <c r="A24" s="132"/>
      <c r="B24" s="290" t="s">
        <v>103</v>
      </c>
      <c r="C24" s="292" t="s">
        <v>104</v>
      </c>
      <c r="D24" s="293"/>
      <c r="E24" s="293"/>
      <c r="F24" s="149"/>
      <c r="G24" s="150"/>
      <c r="H24" s="149"/>
      <c r="I24" s="150"/>
      <c r="J24" s="149"/>
      <c r="K24" s="150"/>
      <c r="L24" s="149"/>
      <c r="M24" s="150"/>
      <c r="N24" s="149"/>
      <c r="O24" s="150"/>
    </row>
    <row r="25" spans="1:15" ht="17.25" thickBot="1" x14ac:dyDescent="0.35">
      <c r="A25" s="132"/>
      <c r="B25" s="291"/>
      <c r="C25" s="294" t="s">
        <v>105</v>
      </c>
      <c r="D25" s="295"/>
      <c r="E25" s="295"/>
      <c r="F25" s="151"/>
      <c r="G25" s="137"/>
      <c r="H25" s="151"/>
      <c r="I25" s="137"/>
      <c r="J25" s="151"/>
      <c r="K25" s="137"/>
      <c r="L25" s="151"/>
      <c r="M25" s="137"/>
      <c r="N25" s="151"/>
      <c r="O25" s="137"/>
    </row>
    <row r="26" spans="1:15" x14ac:dyDescent="0.3">
      <c r="B26" s="158"/>
      <c r="C26" s="159"/>
      <c r="F26" s="160"/>
      <c r="G26" s="160"/>
      <c r="H26" s="160"/>
      <c r="I26" s="160"/>
      <c r="J26" s="160"/>
      <c r="K26" s="160"/>
      <c r="L26" s="160"/>
      <c r="M26" s="160"/>
      <c r="N26" s="160"/>
      <c r="O26" s="160"/>
    </row>
    <row r="27" spans="1:15" x14ac:dyDescent="0.3">
      <c r="G27" s="161"/>
      <c r="I27" s="161"/>
      <c r="K27" s="161"/>
      <c r="M27" s="161"/>
      <c r="O27" s="161"/>
    </row>
    <row r="28" spans="1:15" x14ac:dyDescent="0.3">
      <c r="C28" s="162"/>
      <c r="G28" s="163"/>
      <c r="I28" s="163"/>
      <c r="K28" s="163"/>
      <c r="M28" s="163"/>
      <c r="O28" s="163"/>
    </row>
    <row r="29" spans="1:15" x14ac:dyDescent="0.3">
      <c r="C29" s="162"/>
      <c r="G29" s="163"/>
      <c r="I29" s="163"/>
      <c r="K29" s="163"/>
      <c r="M29" s="163"/>
      <c r="O29" s="163"/>
    </row>
  </sheetData>
  <mergeCells count="9">
    <mergeCell ref="G3:O3"/>
    <mergeCell ref="B5:E5"/>
    <mergeCell ref="B6:B12"/>
    <mergeCell ref="C21:D21"/>
    <mergeCell ref="B24:B25"/>
    <mergeCell ref="C24:E24"/>
    <mergeCell ref="C25:E25"/>
    <mergeCell ref="B13:B16"/>
    <mergeCell ref="B3:F3"/>
  </mergeCells>
  <pageMargins left="0.39370078740157483" right="0.39370078740157483" top="0.39370078740157483" bottom="0.39370078740157483" header="0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INSTRUCCIONES</vt:lpstr>
      <vt:lpstr>PRESUPUESTO SEMESTRAL</vt:lpstr>
      <vt:lpstr>PROYECCIÓN GASTOS</vt:lpstr>
      <vt:lpstr>INSTRUCCIONES!Área_de_impresión</vt:lpstr>
      <vt:lpstr>'PRESUPUESTO SEMESTRAL'!Área_de_impresión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Luis Fernando Arango Vargas</cp:lastModifiedBy>
  <cp:lastPrinted>2019-04-02T14:50:50Z</cp:lastPrinted>
  <dcterms:created xsi:type="dcterms:W3CDTF">2018-12-21T15:51:04Z</dcterms:created>
  <dcterms:modified xsi:type="dcterms:W3CDTF">2019-04-17T17:21:12Z</dcterms:modified>
</cp:coreProperties>
</file>